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autoCompressPictures="0" defaultThemeVersion="124226"/>
  <xr:revisionPtr revIDLastSave="0" documentId="13_ncr:1_{BAFBB622-9613-466B-9524-0EFE68414D74}" xr6:coauthVersionLast="36" xr6:coauthVersionMax="36" xr10:uidLastSave="{00000000-0000-0000-0000-000000000000}"/>
  <bookViews>
    <workbookView xWindow="4200" yWindow="555" windowWidth="21000" windowHeight="11505" firstSheet="2" activeTab="8" xr2:uid="{00000000-000D-0000-FFFF-FFFF00000000}"/>
  </bookViews>
  <sheets>
    <sheet name="REKAPITULACIJA" sheetId="7" r:id="rId1"/>
    <sheet name="Uvodni list" sheetId="8" r:id="rId2"/>
    <sheet name="km 1,985-km 2,593" sheetId="5" r:id="rId3"/>
    <sheet name="km 2,690-km 3,362" sheetId="12" r:id="rId4"/>
    <sheet name="km 3,424-km 3,875" sheetId="14" r:id="rId5"/>
    <sheet name="km 4,270-km 5,425" sheetId="17" r:id="rId6"/>
    <sheet name="km 6,695-km 7,170" sheetId="18" r:id="rId7"/>
    <sheet name="km 7,458-km 8,510" sheetId="15" r:id="rId8"/>
    <sheet name="km 9,390-km 9,980" sheetId="16" r:id="rId9"/>
  </sheets>
  <definedNames>
    <definedName name="_xlnm.Print_Area" localSheetId="2">'km 1,985-km 2,593'!$A$1:$F$102</definedName>
    <definedName name="_xlnm.Print_Area" localSheetId="3">'km 2,690-km 3,362'!$A$2:$F$177</definedName>
    <definedName name="_xlnm.Print_Area" localSheetId="4">'km 3,424-km 3,875'!$A$2:$F$174</definedName>
    <definedName name="_xlnm.Print_Area" localSheetId="5">'km 4,270-km 5,425'!$A$2:$F$166</definedName>
    <definedName name="_xlnm.Print_Area" localSheetId="6">'km 6,695-km 7,170'!$A$2:$F$159</definedName>
    <definedName name="_xlnm.Print_Area" localSheetId="7">'km 7,458-km 8,510'!$A$2:$F$168</definedName>
    <definedName name="_xlnm.Print_Area" localSheetId="8">'km 9,390-km 9,980'!$A$2:$F$137</definedName>
    <definedName name="_xlnm.Print_Titles" localSheetId="2">'km 1,985-km 2,593'!$4:$4</definedName>
    <definedName name="_xlnm.Print_Titles" localSheetId="3">'km 2,690-km 3,362'!$4:$4</definedName>
    <definedName name="_xlnm.Print_Titles" localSheetId="4">'km 3,424-km 3,875'!$4:$4</definedName>
    <definedName name="_xlnm.Print_Titles" localSheetId="5">'km 4,270-km 5,425'!$4:$4</definedName>
    <definedName name="_xlnm.Print_Titles" localSheetId="6">'km 6,695-km 7,170'!$4:$4</definedName>
    <definedName name="_xlnm.Print_Titles" localSheetId="7">'km 7,458-km 8,510'!$4:$4</definedName>
    <definedName name="_xlnm.Print_Titles" localSheetId="8">'km 9,390-km 9,980'!$4:$4</definedName>
  </definedNames>
  <calcPr calcId="191029"/>
</workbook>
</file>

<file path=xl/calcChain.xml><?xml version="1.0" encoding="utf-8"?>
<calcChain xmlns="http://schemas.openxmlformats.org/spreadsheetml/2006/main">
  <c r="F85" i="5" l="1"/>
  <c r="F81" i="5"/>
  <c r="F114" i="16" l="1"/>
  <c r="F112" i="16"/>
  <c r="F110" i="16"/>
  <c r="F102" i="16"/>
  <c r="F100" i="16"/>
  <c r="F98" i="16"/>
  <c r="F95" i="16"/>
  <c r="F93" i="16"/>
  <c r="F91" i="16"/>
  <c r="F88" i="16"/>
  <c r="F86" i="16"/>
  <c r="F84" i="16"/>
  <c r="F77" i="16"/>
  <c r="F69" i="16"/>
  <c r="F66" i="16"/>
  <c r="F63" i="16"/>
  <c r="F61" i="16"/>
  <c r="F59" i="16"/>
  <c r="F57" i="16"/>
  <c r="F54" i="16"/>
  <c r="F52" i="16"/>
  <c r="F44" i="16"/>
  <c r="F42" i="16"/>
  <c r="F39" i="16"/>
  <c r="F31" i="16"/>
  <c r="F26" i="16"/>
  <c r="F24" i="16"/>
  <c r="F22" i="16"/>
  <c r="F20" i="16"/>
  <c r="F18" i="16"/>
  <c r="F16" i="16"/>
  <c r="F14" i="16"/>
  <c r="F11" i="16"/>
  <c r="F9" i="16"/>
  <c r="F143" i="15"/>
  <c r="F141" i="15"/>
  <c r="F139" i="15"/>
  <c r="F131" i="15"/>
  <c r="F129" i="15"/>
  <c r="F127" i="15"/>
  <c r="F124" i="15"/>
  <c r="F122" i="15"/>
  <c r="F120" i="15"/>
  <c r="F117" i="15"/>
  <c r="F115" i="15"/>
  <c r="F112" i="15"/>
  <c r="F110" i="15"/>
  <c r="F108" i="15"/>
  <c r="F100" i="15"/>
  <c r="F92" i="15"/>
  <c r="F89" i="15"/>
  <c r="F81" i="15"/>
  <c r="F78" i="15"/>
  <c r="F75" i="15"/>
  <c r="F73" i="15"/>
  <c r="F71" i="15"/>
  <c r="F69" i="15"/>
  <c r="F66" i="15"/>
  <c r="F64" i="15"/>
  <c r="F62" i="15"/>
  <c r="F60" i="15"/>
  <c r="F58" i="15"/>
  <c r="F50" i="15"/>
  <c r="F48" i="15"/>
  <c r="F45" i="15"/>
  <c r="F43" i="15"/>
  <c r="F35" i="15"/>
  <c r="F30" i="15"/>
  <c r="F28" i="15"/>
  <c r="F26" i="15"/>
  <c r="F24" i="15"/>
  <c r="F22" i="15"/>
  <c r="F20" i="15"/>
  <c r="F18" i="15"/>
  <c r="F16" i="15"/>
  <c r="F14" i="15"/>
  <c r="F11" i="15"/>
  <c r="F9" i="15"/>
  <c r="F134" i="18"/>
  <c r="F132" i="18"/>
  <c r="F124" i="18"/>
  <c r="F122" i="18"/>
  <c r="F120" i="18"/>
  <c r="F117" i="18"/>
  <c r="F115" i="18"/>
  <c r="F113" i="18"/>
  <c r="F110" i="18"/>
  <c r="F108" i="18"/>
  <c r="F105" i="18"/>
  <c r="F103" i="18"/>
  <c r="F101" i="18"/>
  <c r="F93" i="18"/>
  <c r="F85" i="18"/>
  <c r="F77" i="18"/>
  <c r="F74" i="18"/>
  <c r="F71" i="18"/>
  <c r="F69" i="18"/>
  <c r="F67" i="18"/>
  <c r="F65" i="18"/>
  <c r="F62" i="18"/>
  <c r="F60" i="18"/>
  <c r="F58" i="18"/>
  <c r="F56" i="18"/>
  <c r="F54" i="18"/>
  <c r="F46" i="18"/>
  <c r="F44" i="18"/>
  <c r="F41" i="18"/>
  <c r="F39" i="18"/>
  <c r="F31" i="18"/>
  <c r="F26" i="18"/>
  <c r="F24" i="18"/>
  <c r="F22" i="18"/>
  <c r="F20" i="18"/>
  <c r="F18" i="18"/>
  <c r="F16" i="18"/>
  <c r="F14" i="18"/>
  <c r="F12" i="18"/>
  <c r="F9" i="18"/>
  <c r="F141" i="17"/>
  <c r="F139" i="17"/>
  <c r="F137" i="17"/>
  <c r="F129" i="17"/>
  <c r="F127" i="17"/>
  <c r="F124" i="17"/>
  <c r="F122" i="17"/>
  <c r="F120" i="17"/>
  <c r="F117" i="17"/>
  <c r="F115" i="17"/>
  <c r="F112" i="17"/>
  <c r="F110" i="17"/>
  <c r="F108" i="17"/>
  <c r="F100" i="17"/>
  <c r="F98" i="17"/>
  <c r="F90" i="17"/>
  <c r="F87" i="17"/>
  <c r="F79" i="17"/>
  <c r="F76" i="17"/>
  <c r="F73" i="17"/>
  <c r="F71" i="17"/>
  <c r="F69" i="17"/>
  <c r="F67" i="17"/>
  <c r="F64" i="17"/>
  <c r="F62" i="17"/>
  <c r="F60" i="17"/>
  <c r="F58" i="17"/>
  <c r="F56" i="17"/>
  <c r="F48" i="17"/>
  <c r="F46" i="17"/>
  <c r="F43" i="17"/>
  <c r="F41" i="17"/>
  <c r="F33" i="17"/>
  <c r="F28" i="17"/>
  <c r="F26" i="17"/>
  <c r="F24" i="17"/>
  <c r="F22" i="17"/>
  <c r="F20" i="17"/>
  <c r="F18" i="17"/>
  <c r="F16" i="17"/>
  <c r="F14" i="17"/>
  <c r="F11" i="17"/>
  <c r="F9" i="17"/>
  <c r="F150" i="14" l="1"/>
  <c r="F148" i="14"/>
  <c r="F146" i="14"/>
  <c r="F138" i="14"/>
  <c r="F136" i="14"/>
  <c r="F134" i="14"/>
  <c r="F131" i="14"/>
  <c r="F129" i="14"/>
  <c r="F127" i="14"/>
  <c r="F124" i="14"/>
  <c r="F122" i="14"/>
  <c r="F120" i="14"/>
  <c r="F118" i="14"/>
  <c r="F115" i="14"/>
  <c r="F113" i="14"/>
  <c r="F111" i="14"/>
  <c r="F109" i="14"/>
  <c r="F107" i="14"/>
  <c r="F99" i="14"/>
  <c r="F91" i="14"/>
  <c r="F83" i="14"/>
  <c r="F80" i="14"/>
  <c r="F78" i="14"/>
  <c r="F75" i="14"/>
  <c r="F73" i="14"/>
  <c r="F71" i="14"/>
  <c r="F69" i="14"/>
  <c r="F67" i="14"/>
  <c r="F64" i="14"/>
  <c r="F62" i="14"/>
  <c r="F60" i="14"/>
  <c r="F58" i="14"/>
  <c r="F50" i="14"/>
  <c r="F48" i="14"/>
  <c r="F45" i="14"/>
  <c r="F43" i="14"/>
  <c r="F35" i="14"/>
  <c r="F30" i="14"/>
  <c r="F28" i="14"/>
  <c r="F26" i="14"/>
  <c r="F24" i="14"/>
  <c r="F22" i="14"/>
  <c r="F20" i="14"/>
  <c r="F18" i="14"/>
  <c r="F16" i="14"/>
  <c r="F14" i="14"/>
  <c r="F11" i="14"/>
  <c r="F9" i="14"/>
  <c r="F154" i="12"/>
  <c r="F152" i="12"/>
  <c r="F150" i="12"/>
  <c r="F142" i="12"/>
  <c r="F140" i="12"/>
  <c r="F138" i="12"/>
  <c r="F135" i="12"/>
  <c r="F133" i="12"/>
  <c r="F131" i="12"/>
  <c r="F129" i="12"/>
  <c r="F127" i="12"/>
  <c r="F125" i="12"/>
  <c r="F123" i="12"/>
  <c r="F121" i="12"/>
  <c r="F118" i="12"/>
  <c r="F116" i="12"/>
  <c r="F114" i="12"/>
  <c r="F112" i="12"/>
  <c r="F110" i="12"/>
  <c r="F108" i="12"/>
  <c r="F106" i="12"/>
  <c r="F98" i="12"/>
  <c r="F95" i="12"/>
  <c r="F87" i="12"/>
  <c r="F84" i="12"/>
  <c r="F82" i="12"/>
  <c r="F80" i="12"/>
  <c r="F77" i="12"/>
  <c r="F75" i="12"/>
  <c r="F73" i="12"/>
  <c r="F71" i="12"/>
  <c r="F69" i="12"/>
  <c r="F66" i="12"/>
  <c r="F64" i="12"/>
  <c r="F62" i="12"/>
  <c r="F60" i="12"/>
  <c r="F52" i="12"/>
  <c r="F50" i="12"/>
  <c r="F47" i="12"/>
  <c r="F45" i="12"/>
  <c r="F37" i="12"/>
  <c r="F32" i="12"/>
  <c r="F30" i="12"/>
  <c r="F28" i="12"/>
  <c r="F26" i="12"/>
  <c r="F24" i="12"/>
  <c r="F22" i="12"/>
  <c r="F20" i="12"/>
  <c r="F18" i="12"/>
  <c r="F16" i="12"/>
  <c r="F14" i="12"/>
  <c r="F11" i="12"/>
  <c r="F9" i="12"/>
  <c r="F79" i="5"/>
  <c r="F83" i="5"/>
  <c r="F77" i="5"/>
  <c r="F67" i="5"/>
  <c r="F69" i="5"/>
  <c r="F65" i="5"/>
  <c r="F62" i="5"/>
  <c r="F60" i="5"/>
  <c r="F57" i="5"/>
  <c r="F55" i="5"/>
  <c r="F47" i="5"/>
  <c r="F42" i="5"/>
  <c r="F44" i="5"/>
  <c r="F40" i="5"/>
  <c r="F37" i="5"/>
  <c r="F35" i="5"/>
  <c r="F27" i="5"/>
  <c r="F16" i="5"/>
  <c r="F18" i="5"/>
  <c r="F20" i="5"/>
  <c r="F22" i="5"/>
  <c r="F14" i="5"/>
  <c r="F11" i="5"/>
  <c r="F9" i="5"/>
  <c r="F95" i="18" l="1"/>
  <c r="F87" i="18"/>
  <c r="F29" i="18"/>
  <c r="F136" i="18" l="1"/>
  <c r="F153" i="18" s="1"/>
  <c r="F126" i="18"/>
  <c r="G16" i="7" s="1"/>
  <c r="F79" i="18"/>
  <c r="F48" i="18"/>
  <c r="F33" i="18"/>
  <c r="F149" i="18"/>
  <c r="G14" i="7"/>
  <c r="F138" i="18" l="1"/>
  <c r="G18" i="7"/>
  <c r="F151" i="18"/>
  <c r="F147" i="18"/>
  <c r="G12" i="7"/>
  <c r="F145" i="18"/>
  <c r="G10" i="7"/>
  <c r="F143" i="18"/>
  <c r="G8" i="7"/>
  <c r="F141" i="18"/>
  <c r="G6" i="7"/>
  <c r="F155" i="18" l="1"/>
  <c r="F156" i="18" s="1"/>
  <c r="G20" i="7"/>
  <c r="F157" i="18" l="1"/>
  <c r="F158" i="18" s="1"/>
  <c r="F79" i="16"/>
  <c r="I12" i="7" l="1"/>
  <c r="F127" i="16"/>
  <c r="F102" i="17"/>
  <c r="F92" i="17"/>
  <c r="F31" i="17"/>
  <c r="F143" i="17" l="1"/>
  <c r="F35" i="17"/>
  <c r="F131" i="17"/>
  <c r="F158" i="17" s="1"/>
  <c r="F81" i="17"/>
  <c r="F156" i="17"/>
  <c r="F14" i="7"/>
  <c r="F154" i="17"/>
  <c r="F12" i="7"/>
  <c r="F50" i="17"/>
  <c r="F29" i="16"/>
  <c r="F145" i="17" l="1"/>
  <c r="F16" i="7"/>
  <c r="F104" i="16"/>
  <c r="F33" i="16"/>
  <c r="F160" i="17"/>
  <c r="F18" i="7"/>
  <c r="F150" i="17"/>
  <c r="F8" i="7"/>
  <c r="F148" i="17"/>
  <c r="F6" i="7"/>
  <c r="F152" i="17"/>
  <c r="F10" i="7"/>
  <c r="F116" i="16"/>
  <c r="F46" i="16"/>
  <c r="F71" i="16"/>
  <c r="I16" i="7" l="1"/>
  <c r="F118" i="16"/>
  <c r="I20" i="7" s="1"/>
  <c r="F162" i="17"/>
  <c r="F163" i="17" s="1"/>
  <c r="F20" i="7"/>
  <c r="F129" i="16"/>
  <c r="F125" i="16"/>
  <c r="I10" i="7"/>
  <c r="F131" i="16"/>
  <c r="I18" i="7"/>
  <c r="F123" i="16"/>
  <c r="I8" i="7"/>
  <c r="F121" i="16"/>
  <c r="I6" i="7"/>
  <c r="F164" i="17" l="1"/>
  <c r="F165" i="17" s="1"/>
  <c r="F133" i="16"/>
  <c r="F134" i="16" s="1"/>
  <c r="I22" i="7"/>
  <c r="I23" i="7" s="1"/>
  <c r="F135" i="16" l="1"/>
  <c r="F136" i="16" s="1"/>
  <c r="I24" i="7"/>
  <c r="F102" i="15"/>
  <c r="F158" i="15" s="1"/>
  <c r="F33" i="15"/>
  <c r="F83" i="15" l="1"/>
  <c r="F133" i="15"/>
  <c r="F52" i="15"/>
  <c r="F37" i="15"/>
  <c r="F94" i="15"/>
  <c r="F156" i="15" s="1"/>
  <c r="F145" i="15"/>
  <c r="F22" i="7"/>
  <c r="F23" i="7" s="1"/>
  <c r="F24" i="7" s="1"/>
  <c r="G22" i="7"/>
  <c r="G23" i="7" s="1"/>
  <c r="G24" i="7" s="1"/>
  <c r="H14" i="7"/>
  <c r="F147" i="15" l="1"/>
  <c r="H12" i="7"/>
  <c r="F150" i="15"/>
  <c r="H6" i="7"/>
  <c r="F154" i="15"/>
  <c r="H10" i="7"/>
  <c r="F152" i="15"/>
  <c r="H8" i="7"/>
  <c r="F162" i="15"/>
  <c r="H18" i="7"/>
  <c r="F160" i="15"/>
  <c r="H16" i="7"/>
  <c r="F164" i="15" l="1"/>
  <c r="F165" i="15" s="1"/>
  <c r="H20" i="7"/>
  <c r="H22" i="7" s="1"/>
  <c r="F166" i="15" l="1"/>
  <c r="F167" i="15" s="1"/>
  <c r="H23" i="7"/>
  <c r="H24" i="7" l="1"/>
  <c r="D14" i="7" l="1"/>
  <c r="F101" i="14"/>
  <c r="E14" i="7" l="1"/>
  <c r="F165" i="14"/>
  <c r="F33" i="14" l="1"/>
  <c r="F52" i="14" l="1"/>
  <c r="E8" i="7" s="1"/>
  <c r="F140" i="14"/>
  <c r="E16" i="7" s="1"/>
  <c r="F93" i="14"/>
  <c r="E12" i="7" s="1"/>
  <c r="F85" i="14"/>
  <c r="E10" i="7" s="1"/>
  <c r="F37" i="14"/>
  <c r="F152" i="14"/>
  <c r="F154" i="14" l="1"/>
  <c r="F159" i="14"/>
  <c r="F157" i="14"/>
  <c r="F163" i="14"/>
  <c r="E6" i="7"/>
  <c r="F167" i="14"/>
  <c r="F161" i="14"/>
  <c r="F169" i="14"/>
  <c r="E18" i="7"/>
  <c r="F171" i="14" l="1"/>
  <c r="F172" i="14" s="1"/>
  <c r="E20" i="7"/>
  <c r="F173" i="14" l="1"/>
  <c r="F174" i="14" s="1"/>
  <c r="F35" i="12"/>
  <c r="F144" i="12" l="1"/>
  <c r="D16" i="7" s="1"/>
  <c r="F54" i="12"/>
  <c r="F163" i="12" s="1"/>
  <c r="F89" i="12"/>
  <c r="D10" i="7" s="1"/>
  <c r="F39" i="12"/>
  <c r="F100" i="12"/>
  <c r="D12" i="7" s="1"/>
  <c r="F156" i="12"/>
  <c r="F158" i="12" l="1"/>
  <c r="D8" i="7"/>
  <c r="D6" i="7"/>
  <c r="F167" i="12"/>
  <c r="F171" i="12"/>
  <c r="D18" i="7"/>
  <c r="F161" i="12"/>
  <c r="F169" i="12"/>
  <c r="F165" i="12"/>
  <c r="F173" i="12" l="1"/>
  <c r="F174" i="12" s="1"/>
  <c r="D20" i="7"/>
  <c r="F25" i="5"/>
  <c r="F175" i="12" l="1"/>
  <c r="F176" i="12" s="1"/>
  <c r="F71" i="5"/>
  <c r="C16" i="7" s="1"/>
  <c r="E22" i="7" l="1"/>
  <c r="E23" i="7" l="1"/>
  <c r="E24" i="7" l="1"/>
  <c r="F49" i="5"/>
  <c r="F29" i="5"/>
  <c r="D22" i="7"/>
  <c r="F94" i="5"/>
  <c r="F87" i="5" l="1"/>
  <c r="F98" i="5" s="1"/>
  <c r="C6" i="7"/>
  <c r="F96" i="5"/>
  <c r="C18" i="7"/>
  <c r="F92" i="5"/>
  <c r="C10" i="7"/>
  <c r="D23" i="7"/>
  <c r="F90" i="5"/>
  <c r="D24" i="7" l="1"/>
  <c r="F99" i="5"/>
  <c r="C20" i="7"/>
  <c r="C22" i="7" s="1"/>
  <c r="C26" i="7" s="1"/>
  <c r="F100" i="5" l="1"/>
  <c r="F101" i="5" s="1"/>
  <c r="C23" i="7"/>
  <c r="C27" i="7" s="1"/>
  <c r="C24" i="7" l="1"/>
  <c r="C28" i="7" s="1"/>
</calcChain>
</file>

<file path=xl/sharedStrings.xml><?xml version="1.0" encoding="utf-8"?>
<sst xmlns="http://schemas.openxmlformats.org/spreadsheetml/2006/main" count="1356" uniqueCount="246">
  <si>
    <t>Opis</t>
  </si>
  <si>
    <t>Količina</t>
  </si>
  <si>
    <t>Enota</t>
  </si>
  <si>
    <t>Cena/enoto</t>
  </si>
  <si>
    <t>Skupaj €</t>
  </si>
  <si>
    <t>1.</t>
  </si>
  <si>
    <t>kos</t>
  </si>
  <si>
    <t>2.</t>
  </si>
  <si>
    <t>m2</t>
  </si>
  <si>
    <t>3.</t>
  </si>
  <si>
    <t>Skupaj investicija (brez DDV)</t>
  </si>
  <si>
    <t>SKUPAJ  INVESTICIJA</t>
  </si>
  <si>
    <t>PREDDELA</t>
  </si>
  <si>
    <t>ZEMELJSKA DELA</t>
  </si>
  <si>
    <t>VOZIŠČNE KONSTRUKCIJE</t>
  </si>
  <si>
    <t>SKUPAJ ZEMELJSKA DELA</t>
  </si>
  <si>
    <t>TUJE STORITVE</t>
  </si>
  <si>
    <t>SKUPAJ TUJE STORITVE</t>
  </si>
  <si>
    <t>SKUPAJ PREDDELA</t>
  </si>
  <si>
    <t>6.</t>
  </si>
  <si>
    <t>7.</t>
  </si>
  <si>
    <t>SKUPAJ VOZIŠČNE KONSTRUKCIJE</t>
  </si>
  <si>
    <t>m3</t>
  </si>
  <si>
    <t>REKAPITULACIJA</t>
  </si>
  <si>
    <t>NEPREDVIDENA DELA</t>
  </si>
  <si>
    <t xml:space="preserve">DDV </t>
  </si>
  <si>
    <t>10.</t>
  </si>
  <si>
    <t>OPREMA CEST</t>
  </si>
  <si>
    <t>6.2 OZNAČBE NA VOZIŠČIH</t>
  </si>
  <si>
    <t>SKUPAJ OPREMA CEST</t>
  </si>
  <si>
    <t>7.9 PRESKUSI, NADZOR IN TEHNIČNA DOKUMENTACIJA</t>
  </si>
  <si>
    <t>1.3 OSTALA PREDDELA</t>
  </si>
  <si>
    <t>2.5 BREŽINE IN ZELENICE</t>
  </si>
  <si>
    <t>3.1 NOSILNE PLASTI</t>
  </si>
  <si>
    <t>3.2 OBRABNE PLASTI</t>
  </si>
  <si>
    <t>Doplačilo za zatravitev s semenom - travna mešanica</t>
  </si>
  <si>
    <t>1.1 GEODETSKA DELA</t>
  </si>
  <si>
    <t>4.</t>
  </si>
  <si>
    <t>ODVODNJAVANJE</t>
  </si>
  <si>
    <t>SKUPAJ ODVODNJAVANJE</t>
  </si>
  <si>
    <t xml:space="preserve">VOZIŠČNE KONSTRUKCIJE </t>
  </si>
  <si>
    <t>1.2 ČIŠČENJE TERENA</t>
  </si>
  <si>
    <t>Izdelava obrabne in zaporne plasti bituminizirane zmesi AC 11 surf B 50/70 A3 v debelini 4 cm</t>
  </si>
  <si>
    <t>Zavarovanje gradbišča v času gradnje s polovično zaporo prometa in usmerjanjem s semaforji (obračun po dejanskih stroških - zapora po računu koncesionarja)</t>
  </si>
  <si>
    <t>3.6 BANKINE</t>
  </si>
  <si>
    <t>6.3 OPREMA ZA VODENJE PROMETA</t>
  </si>
  <si>
    <t>Izdelava BCP skladno z navodili DRSI</t>
  </si>
  <si>
    <t>Pobrizg s kationsko bitumensko emulzijo 0,31 do 0,50 kg/m2</t>
  </si>
  <si>
    <t>Dobava in postavitev plastičnega smernika z votlim prerezom, dolžina 1200 mm, z odsevnikom iz folije, z integriranim snežnim kolom</t>
  </si>
  <si>
    <t>NEPREDVIDENA DELA 10 % (1. do 6.)</t>
  </si>
  <si>
    <t>5.</t>
  </si>
  <si>
    <t>OPREMA CESTE</t>
  </si>
  <si>
    <t>Nepredvidena dela (10%)</t>
  </si>
  <si>
    <t>SKUPAJ VSA DELA BREZ DDV</t>
  </si>
  <si>
    <t>DDV 22 %</t>
  </si>
  <si>
    <t>SKUPAJ z DDV</t>
  </si>
  <si>
    <t>SKUPAJ brez DDV:</t>
  </si>
  <si>
    <t>SKUPAJ z DDV:</t>
  </si>
  <si>
    <t>Pri pripravi enotnih cen posameznih postavk predračuna mora ponudnik upoštevati,  predvideti in zajeti vse stroške za izpolnitev (izvedbo) zahtev in pogojev, ki so navedeni v veljavnih tehničnih specifikacijah za javne ceste (TSC-jih) in ostalih standardih in pravilnikih, ki veljajo za izvedbo tovrstnih del. V enotnih cenah posameznih postavk predračuna mora ponudnik prav tako zajeti vse pričakovane (spodaj opisane) stroške, v kolikor le te postavke niso posebej navedene v projektantskem predračunu:</t>
  </si>
  <si>
    <t>• stroške pripravljalnih in zaključnih del, ureditve in varovanja ter vzdrževanja gradbišča,</t>
  </si>
  <si>
    <t>• stroške prevozov, raztovarjanja in skladiščenja na gradbišču ter notranjega transporta na gradbišču,</t>
  </si>
  <si>
    <t>• stroške popravil morebitnih škod, ki bi nastale na objektu kot celoti oz. delu objekta, dovoznih cestah, zunanjem okolju, komunalnih vodih in priključkih po krivdi izvajalca,</t>
  </si>
  <si>
    <t>• stroške vseh predpisanih kontrol materialov in tekočih meritev (geomehanik), atestov in garancij za materiale vgrajene v objekt, stroške nostrifikacije in meritev pooblaščenih institucij, potrebnih za uspešno primopredajo del, pri čemer morajo biti dokumenti obvezno prevedeni v slovenščino in nostrificirani od pooblaščene institucije v RS,</t>
  </si>
  <si>
    <t xml:space="preserve">•  stroške ponovne vzpostavitve v času gradnje odstranjenih mejnikov (postavitev meje), </t>
  </si>
  <si>
    <t>•  stroške izdelave dokazil o zanesljivosti objekta,</t>
  </si>
  <si>
    <t>•  stroške izdelave poročila o ravnanju z gradbenimi odpadki,</t>
  </si>
  <si>
    <t>V posameznih postavkah projektantskega popisa del s predizmerami je potrebno upoštevati spodnje zahteve:</t>
  </si>
  <si>
    <t xml:space="preserve">• obračun vseh zemeljskih del in nevezanih plasti voziščne konstrukcije je v raščenem oz. zbitem stanju (izkop, nakladanje, odvoz, vgradnja, razprostiranje…), </t>
  </si>
  <si>
    <t>POPIS DEL S KOLIČINAMI</t>
  </si>
  <si>
    <t>m1</t>
  </si>
  <si>
    <t xml:space="preserve">Kompletna geodetska zakoličba - obnova in zavarovanje zakoličbe osi trase in prečnih profilov ostale javne ceste v ravninskem terenu, zakoličba osi ceste, jaškov, robnikov in izdelava ter postavitev gradbenih prečnih profilov. Vse skupaj z zavarovanjem višin, geodetskih točk in osi objekta </t>
  </si>
  <si>
    <t>Odkop humuzirane/zatravljene bankine, široke 0,51 do 1,00 m</t>
  </si>
  <si>
    <t>3.5 ROBNI ELEMENTI VOZIŠČ</t>
  </si>
  <si>
    <t>2.1 IZKOPI</t>
  </si>
  <si>
    <t>6.1 POKONČNA OPREMA CEST</t>
  </si>
  <si>
    <t>Dobava in postavitev plastičnega smernika z začasne deponije</t>
  </si>
  <si>
    <t>Dobava in postavitev plastičnega smernika z votlim prerezom, dolžina 1200 mm, z odsevnikom iz folije</t>
  </si>
  <si>
    <t>Demontaža, odstranitev cestnih smernikov (z odvozom smernikov na začasno deponijo, vključno z vsemi stroški)</t>
  </si>
  <si>
    <t>Demontaža, odstranitev cestnih smernikov (z odvozom smernikov na trajno deponijo, vključno z vsemi stroški)</t>
  </si>
  <si>
    <t>Nadzor upravljavcev druge gospodarske javne infrastrukture, (obračun po dejanskih stroških)</t>
  </si>
  <si>
    <t>ur</t>
  </si>
  <si>
    <t>Izdelava vse potrebne dokumentacije (elaborata) ter pridobitev dovoljenja za postavitev zapore</t>
  </si>
  <si>
    <t xml:space="preserve">Izdelava geodetskega posnetka po izgradnji
</t>
  </si>
  <si>
    <t>Dobava in vgraditev predfabriciranega dvignjenega robnika iz cementnega betona  s prerezom 15/25 cm, kompletno s podložnim betonom C16/20, obbetoniranjem ter fugiranjem stikov s fino cementno malto z vseh strani ter izdelavo trajnoelastičnih reg na vsakih 8m1 robnikov</t>
  </si>
  <si>
    <t>Dobava in vgraditev dvignjenega vtočnega robnika s prerezom 15/25 cm iz cementnega betona, kompletno s podložnim betonom C16/20, obbetoniranjem ter fugiranjem stikov s fino cementno malto z vseh strani</t>
  </si>
  <si>
    <t>Humuziranje/planiranje brežine, ponovna uporaba predhodno odstranjenega humusa, v debelini do 15 cm - strojno</t>
  </si>
  <si>
    <t>8</t>
  </si>
  <si>
    <t>9</t>
  </si>
  <si>
    <t>10</t>
  </si>
  <si>
    <t>11</t>
  </si>
  <si>
    <t>12</t>
  </si>
  <si>
    <t>13</t>
  </si>
  <si>
    <t>14</t>
  </si>
  <si>
    <t>15</t>
  </si>
  <si>
    <t>16</t>
  </si>
  <si>
    <t>17</t>
  </si>
  <si>
    <t>18</t>
  </si>
  <si>
    <t>19</t>
  </si>
  <si>
    <t>20</t>
  </si>
  <si>
    <t>21</t>
  </si>
  <si>
    <t>22</t>
  </si>
  <si>
    <t>23</t>
  </si>
  <si>
    <t>24</t>
  </si>
  <si>
    <t>25</t>
  </si>
  <si>
    <t>30</t>
  </si>
  <si>
    <t>31</t>
  </si>
  <si>
    <t>32</t>
  </si>
  <si>
    <t>33</t>
  </si>
  <si>
    <t>36</t>
  </si>
  <si>
    <t>37</t>
  </si>
  <si>
    <t>38</t>
  </si>
  <si>
    <t>42</t>
  </si>
  <si>
    <t>43</t>
  </si>
  <si>
    <t>44</t>
  </si>
  <si>
    <t>Št.</t>
  </si>
  <si>
    <t>7</t>
  </si>
  <si>
    <t>28</t>
  </si>
  <si>
    <t>29</t>
  </si>
  <si>
    <t>34</t>
  </si>
  <si>
    <t>27</t>
  </si>
  <si>
    <t xml:space="preserve">R1-210/1110 Škofja Loka – Gorenja vas od km 1,985 do km 2,592
 </t>
  </si>
  <si>
    <t>Izdelava nosilne plasti bituminiziriane zmesi AC 22 base B 50/70 A3 v debelini 6 cm</t>
  </si>
  <si>
    <t>Rezkanje in odvoz asfaltne krovne plasti v debelini 10 cm, komplet z nakladanjem in odvozom</t>
  </si>
  <si>
    <t>Izdelava tankoslojne neprekinjene vzdolžne označbe na vozišču z enokomponentno belo barvo, vključno 250 g/m2 posipa z drobci / kroglicami stekla, strojno, debelina plasti suhe snovi 250 µm, širina črte 15 cm, barvana dolžina (5111, 5112)</t>
  </si>
  <si>
    <t>Ponovna namestitev predhodno demontiranega prometnega znaka (PZ 3600, oznaka stacionaže)</t>
  </si>
  <si>
    <t>Izdelava tankoslojne prekinjene vzdolžne označbe na vozišču z enokomponentno belo barvo, vključno 250 g/m2 posipa z drobci / kroglicami stekla, strojno, debelina plasti suhe snovi 250 µm, širina črte 15 cm, barvana dolžina (5121, 5122, 5125)</t>
  </si>
  <si>
    <t xml:space="preserve">R1-210/1110 Škofja Loka – Gorenja vas od km 2,690 do km 3,362
 </t>
  </si>
  <si>
    <t>Demontaža, odstranitev in odvoz prometnega znaka na trajno deponijo na enem podstavku, vključno s stroški deponije (2433)</t>
  </si>
  <si>
    <t>Rezkanje in odvoz asfaltne krovne plasti v debelini 6 cm, komplet z nakladanjem in odvozom</t>
  </si>
  <si>
    <t>Porušitev in odstranitev robnika iz cementnega betona</t>
  </si>
  <si>
    <t>Rezanje asfaltne plasti s talno diamantno zago, debeline 12 cm</t>
  </si>
  <si>
    <t>Strojni izkop humusa v debelini do 15 cm, z deponiranjem na gradbiščni deponiji za humusiranje ob končni ureditvi površin</t>
  </si>
  <si>
    <t>Dobava materiala in izdelava nevezane nosilne tamponske plasti iz drobljenega kamnitega agregata, zrna (0-32mm), v debelini do 20 cm. Vgradnja do predvidene nivelete z natančnostjo po TSC (globinske sanacije, hodniki za pešce).</t>
  </si>
  <si>
    <t>Izdelava obrabne in zaporne plasti bituminizirane zmesi AC 8 surf B 70/100 A5 v debelini 5 cm (hodnik za pešce)</t>
  </si>
  <si>
    <t>Izravnava in utrditev obstoječe nevezane nosilne plasti (globinske sanacije, hodniki za pešce)</t>
  </si>
  <si>
    <t>Izkop (čiščenje) jarkov strojno z nakladanjem in odvozom na trajno deponijo do 10 km (0,3 m3/m1 )</t>
  </si>
  <si>
    <t>Dobava in vgraditev stebrička za prometni znak iz vroče cinkane jeklene cevi s premerom 64 mm, dolge 3000 mm</t>
  </si>
  <si>
    <t>Izdelava temelja iz cementnega betona C 12/15, globine 80 cm, premera 30 cm</t>
  </si>
  <si>
    <t>Prestavitev stebrička za prometni znak (PZ 3600, oznaka stacionaže)</t>
  </si>
  <si>
    <t>Izdelava tankoslojne vzdolžne označbe na vozišču z enokomponentno rumeno barvo, vključno 300 g/m2 posipa z drobci / kroglicami stekla, strojno, debelina plasti suhe snovi 250 µm, širina črte 30 cm, barvna dolžina (5124-3)</t>
  </si>
  <si>
    <t>Izdelava tankoslojne prečne in ostalih označb na vozišču z enokomponentno rumeno barvo, vključno 250 g/m2 posipa z drobci / kroglicami stekla, strojno, debelina plasti suhe snovi 250 µm, površina označbe nad 1,5 m2 (5507)</t>
  </si>
  <si>
    <t>Izdelava tankoslojne prečne in ostalih označb na vozišču z enokomponentno belo barvo, vključno 250 g/m2 posipa z drobci / kroglicami stekla, strojno, debelina plasti suhe snovi 250 µm, širina črte 0,5 m (5211, 5212)</t>
  </si>
  <si>
    <t>Izdelava tankoslojne vzdolžne označbe na vozišču z enokomponentno belo barvo, vključno 250 g/m2 posipa z drobci / kroglicami stekla, strojno, debelina plasti suhe snovi 250 μm, širina črte 30 cm, barvana dolžina (5124)</t>
  </si>
  <si>
    <t>39</t>
  </si>
  <si>
    <t>40</t>
  </si>
  <si>
    <t>41</t>
  </si>
  <si>
    <t>49</t>
  </si>
  <si>
    <t>50</t>
  </si>
  <si>
    <t>51</t>
  </si>
  <si>
    <t xml:space="preserve">R1-210/1110 Škofja Loka – Gorenja vas od km 3,424 do km 3,875
 </t>
  </si>
  <si>
    <t>Rezkanje in odvoz asfaltne krovne plasti v debelini 8 cm, komplet z nakladanjem in odvozom</t>
  </si>
  <si>
    <t>Rezanje asfaltne plasti s talno diamantno zago, debeline 14 cm</t>
  </si>
  <si>
    <t>Izravnava in utrditev obstoječe nevezane nosilne plasti (hodniki za pešce)</t>
  </si>
  <si>
    <t>Dobava materiala in izdelava nevezane nosilne tamponske plasti iz drobljenega kamnitega agregata, zrna (0-32mm), v debelini do 20 cm. Vgradnja do predvidene nivelete z natančnostjo po TSC (hodniki za pešce).</t>
  </si>
  <si>
    <t>Dodatek za izdelavo koritnice širine 0,5 m do 0,75 m</t>
  </si>
  <si>
    <t>Čiščenje (izpiranje cevi) prepusta s kanaljetom ter odvoz materiala na stalno deponijo</t>
  </si>
  <si>
    <t>Čiščenje prepusta s kanaljetom ter odvoz materiala na stalno deponijo</t>
  </si>
  <si>
    <t>Obnova vozišča na cesti R1-210/1110 Škofja Loka – Gorenja vas</t>
  </si>
  <si>
    <t xml:space="preserve"> km 1,985 do km 2,592</t>
  </si>
  <si>
    <t>km 2,690 do km 3,362</t>
  </si>
  <si>
    <t>km 3,424 do km 3,875</t>
  </si>
  <si>
    <t>Dobava in vgraditev vkopane zakljucnice, dolžine 12 m</t>
  </si>
  <si>
    <t xml:space="preserve">Dobava in vgraditev jeklene varnostne ograje na bankini, vključno z vsemi elementi, za nivo zadrževanja N2 in za delovno širino W4 
</t>
  </si>
  <si>
    <t>GRADBENO OBRTNIŠKA DELA</t>
  </si>
  <si>
    <t>SKUPAJ GRADBENO OBRTNIŠKA DELA</t>
  </si>
  <si>
    <t>Dobava in vgraditev jeklene varnostne ograje na objektu, vključno z vsemi elementi, za nivo zadrževanja H1 in za delovno širino W4 (območje prepusta)</t>
  </si>
  <si>
    <t>4.5 PREPUSTI</t>
  </si>
  <si>
    <t>5.5. DELA PRI POPRAVILU OBJEKTOV</t>
  </si>
  <si>
    <t>35</t>
  </si>
  <si>
    <t>45</t>
  </si>
  <si>
    <t>46</t>
  </si>
  <si>
    <t>47</t>
  </si>
  <si>
    <t>48</t>
  </si>
  <si>
    <t>Izdelava tankoslojne prečne in ostalih označb na vozišču z enokomponentno belo barvo, vključno 250 g/m2 posipa z drobci / kroglicami stekla, strojno, debelina plasti suhe snovi 250 µm, površina označbe nad 1,5 m2 - (5313, 5412, 5413, 5422)</t>
  </si>
  <si>
    <t>Izdelava tankoslojne prečne in ostalih označb na vozišču z enokomponentno belo barvo, vključno 250 g/m2 posipa z drobci / kroglicami stekla, strojno, debelina plasti suhe snovi 250 µm, površina označbe do 0,5 m2 (5314)</t>
  </si>
  <si>
    <t>Dobava in vgraditev predfabriciranega pogreznjenega robnika iz cementnega betona  s prerezom 8/20 cm</t>
  </si>
  <si>
    <t>52</t>
  </si>
  <si>
    <t xml:space="preserve">R1-210/1110 Škofja Loka – Gorenja vas od km km 7,458 do km 8,510
 </t>
  </si>
  <si>
    <t>5</t>
  </si>
  <si>
    <t>Dobava materiala in izdelava nevezane nosilne tamponske plasti iz drobljenega kamnitega agregata, zrna (0-32mm), v debelini do 20 cm. Vgradnja do predvidene nivelete z natančnostjo po TSC (globinske sanacije)</t>
  </si>
  <si>
    <t>Izravnava in utrditev obstoječe nevezane nosilne plasti (globinske sanacije)</t>
  </si>
  <si>
    <t>Izdelava nosilne plasti bituminiziriane zmesi AC 22 base B 50/70 A3 v debelini 10 cm (globinske sanacije)</t>
  </si>
  <si>
    <t>Izdelava geodetskega posnetka po izgradnji</t>
  </si>
  <si>
    <t>Prestavitev stebrička za prometni znak (PZ 3600 - oznaka stacionaže)</t>
  </si>
  <si>
    <t>km 7,458 do km 8,510</t>
  </si>
  <si>
    <t xml:space="preserve">Dobava in vgraditev jeklene varnostne ograje na bankini, vključno z vsemi elementi, za nivo zadrževanja N2 in za delovno širino W4 </t>
  </si>
  <si>
    <t>Ponovna namestitev predhodno demontiranega prometnega znaka (PZ 1103, PZ 3600 - oznaka stacionaže)</t>
  </si>
  <si>
    <t>Prestavitev stebrička za prometni znak (PZ 1103, PZ 3600 - oznaka stacionaže)</t>
  </si>
  <si>
    <t>Dobava in pritrditev prometnega znaka, podloga iz aluminijaste pločevine, razred svetlobne odbojnosti RA2, velikost 60x60 cm (2x PZ 2433)</t>
  </si>
  <si>
    <t>Dobava in pritrditev okroglega prometnega znaka, podloga iz aluminijaste pločevine, razred svetlobne odbojnosti RA2, premera 600 mm (PZ 2303)</t>
  </si>
  <si>
    <t>Odstranitev prometnega znaka s stranico/premerom 900 mm (2x 2228)</t>
  </si>
  <si>
    <t>6</t>
  </si>
  <si>
    <t>Dobava in vgraditev stebričkov z rdeče-bele folije s premerom 88,9 mm prometnega znaka Prometni otok (3313-3) za prometni znak 2303 (Obvezna vožnja mimo)</t>
  </si>
  <si>
    <t>26</t>
  </si>
  <si>
    <t xml:space="preserve">R1-210/1110 Škofja Loka – Gorenja vas od km 9,390 do km 9,980
 </t>
  </si>
  <si>
    <t>km 9,390 do km 9,980</t>
  </si>
  <si>
    <t>Kompletna izvedba pregleda in zakoličbe vseh obstoječih komunalnih vodov in priključkov na obravnavanem območju (kablovod) - skupaj</t>
  </si>
  <si>
    <t xml:space="preserve">R1-210/1110 Škofja Loka – Gorenja vas od km 4,270 do km 5,425
 </t>
  </si>
  <si>
    <t>Ponovna namestitev predhodno demontiranega prometnega znaka (PZ 3600 - oznaka stacionaže)</t>
  </si>
  <si>
    <t>Dobava in pritrditev prometnega znaka, podloga iz aluminijaste pločevine, razred svetlobne odbojnosti RA2, velikost 60x60 cm (PZ 2433)</t>
  </si>
  <si>
    <t>km 4,270 do km 5,425</t>
  </si>
  <si>
    <t>6.4 OPREMA ZA ZAVAROVANJE PROMETA</t>
  </si>
  <si>
    <t>Obnovo opornega zidu od km 5,240 do km 5,270 (betonska kašta) - protikorozijska zaščita in cementna prevleka za podaljšanje življenjske dobe oporne konstrukcije</t>
  </si>
  <si>
    <t>4.1 POVRŠINSKO ODVODNJAVANJE</t>
  </si>
  <si>
    <t xml:space="preserve">R1-210/1110 Škofja Loka – Gorenja vas od km km 6,695 do km 7,170
 </t>
  </si>
  <si>
    <t>3</t>
  </si>
  <si>
    <t>4</t>
  </si>
  <si>
    <t>Rezanje asfaltne plasti s talno diamantno zago, debeline 17 cm</t>
  </si>
  <si>
    <t>km 6,695 do km 7,170</t>
  </si>
  <si>
    <t>Izdelava nosilne plasti bituminiziriane zmesi AC 22 base B 50/70 A3 v debelini 7 cm (globinske sanacije)</t>
  </si>
  <si>
    <t>Sanacija obstoječega robnega venca prepusta z dobavo in vgradnjo betona C30/37 z dodatkom za odpornost proti soli in zmrzali v prerez do 0,25m2/m, vključno z opaženjem in armaturo</t>
  </si>
  <si>
    <t xml:space="preserve">Sanacija obstoječega robnega venca prepusta z dobavo in vgradnjo betona C30/37 z dodatkom za odpornost proti soli in zmrzali v prerez do 0,25m2/m, vključno z opaženjem in armaturo </t>
  </si>
  <si>
    <t xml:space="preserve">Sanacija obstoječega robnega venca podpornega zidu z dobavo in vgradnjo betona C30/37 z dodatkom za odpornost proti soli in zmrzali v prerez do 0,25m2/m, vključno z opaženjem in armaturo </t>
  </si>
  <si>
    <t xml:space="preserve">Čiščenje materiala in sanacija morebitnih poškodb na lovilni mreži nad opornim zidom </t>
  </si>
  <si>
    <t>53</t>
  </si>
  <si>
    <t>54</t>
  </si>
  <si>
    <t>Dobava in vgraditev vkopane zaključnice, dolžine 12 m</t>
  </si>
  <si>
    <t>Izdelava tankoslojne prekinjene vzdolžne označbe na vozišču z enokomponentno belo barvo, vključno 250 g/m2 posipa z drobci / kroglicami stekla, strojno, debelina plasti suhe snovi 250 µm, širina črte 15 cm, barvana dolžina (5122-2)</t>
  </si>
  <si>
    <t>Izdelava tankoslojne prekinjene vzdolžne označbe na vozišču z enokomponentno belo barvo, vključno 250 g/m2 posipa z drobci / kroglicami stekla, strojno, debelina plasti suhe snovi 250 µm, širina črte 15 cm, barvana dolžina (5121, 5122-2)</t>
  </si>
  <si>
    <t>Izdelava tankoslojne prekinjene vzdolžne označbe na vozišču z enokomponentno belo barvo, vključno 250 g/m2 posipa z drobci / kroglicami stekla, strojno, debelina plasti suhe snovi 250 µm, širina črte 15 cm, barvana dolžina (5121, 5122-2, 5125)</t>
  </si>
  <si>
    <t>Sanacija obstoječega robnega venca z dobavo in vgradnjo betona C30/37 z dodatkom za odpornost proti soli in zmrzali v prerez do 0,25m2/m, vključno z opaženjem in armaturo</t>
  </si>
  <si>
    <t>Demontaža in spravilo obstoječega prometnega znaka z drogom zaradi kasnejše prestavitve na drugo stac (PZ 3600, oznaka stacionaže)</t>
  </si>
  <si>
    <t>EUR</t>
  </si>
  <si>
    <t>Izdelava bankine iz asfaltnega rezkanca v debelini 25 cm, širine do 1,0 m, s finim planiranjem, valjanjem in oblikovanjem v predvidenem naklonu</t>
  </si>
  <si>
    <r>
      <t xml:space="preserve">Prestavitev stebrička za prometni znak (obstoječi stebriček in nov temelj </t>
    </r>
    <r>
      <rPr>
        <sz val="11"/>
        <color theme="1"/>
        <rFont val="Calibri"/>
        <family val="2"/>
        <charset val="238"/>
      </rPr>
      <t>φ</t>
    </r>
    <r>
      <rPr>
        <sz val="11"/>
        <color theme="1"/>
        <rFont val="Arial"/>
        <family val="2"/>
        <charset val="238"/>
      </rPr>
      <t xml:space="preserve"> 30 cm)</t>
    </r>
  </si>
  <si>
    <t>Čiščenje odrezkane asfaltne podlage pred asfaltiranjem (s strojno krtačo ali curkom)</t>
  </si>
  <si>
    <t>Široki izkop vezljive/zrnate kamenine 3.-4. kategorije - strojno z nakladanjem in odvozom na trajno/začasno deponijo - izkop obstoječe nevezane nosilne plasti v debelini do 20 cm -  vključno s stroški deponije (globinske sanacije, hodniki za pešce)</t>
  </si>
  <si>
    <t>Premaz asfaltnih delovnih stikov z elastično bitumensko pasto v višini plasti (s čiščenjem podlage)</t>
  </si>
  <si>
    <t>Demontaža in spravilo obstoječega prometnega znaka z drogom zaradi kasnejše prestavitve na drugo stac (PZ 1103, PZ 3600 - oznaka stacionaže)</t>
  </si>
  <si>
    <t>Široki izkop vezljive/zrnate kamenine 3.-4. kategorije - strojno z nakladanjem in odvozom na trajno/začasno deponijo - izkop obstoječe nevezane nosilne plasti v debelini do 20 cm -  vključno s stroški deponije (hodniki za pešce)</t>
  </si>
  <si>
    <t>Demontaža in spravilo obstoječega prometnega znaka z drogom zaradi kasnejše prestavitve na drugo stac (PZ 3600 - oznaka stacionaže)</t>
  </si>
  <si>
    <t>Široki izkop vezljive/zrnate kamenine 3.-4. kategorije - strojno z nakladanjem in odvozom na trajno/začasno deponijo - izkop obstoječe nevezane nosilne plasti v debelini do 20 cm -  vključno s stroški deponije (globinske sanacije)</t>
  </si>
  <si>
    <t>Izkop (čiščenje) jarkov -  strojno z nakladanjem in odvozom na trajno deponijo do 10 km (0,3 m3/m1 )</t>
  </si>
  <si>
    <t>Porušitev in odstranitev asfaltne plasti v debelini 14 cm (globinske sanacije)</t>
  </si>
  <si>
    <t>Porušitev in odstranitev asfaltne plasti v debelini 17 cm (globinske sanacije)</t>
  </si>
  <si>
    <t>Porušitev in odstranitev asfaltne plasti v debelini 5 cm (hodnik za pešce)</t>
  </si>
  <si>
    <t>Porušitev in odstranitev asfaltne plasti v debelini 12 cm (globinske sanacije)</t>
  </si>
  <si>
    <t>Opombe:</t>
  </si>
  <si>
    <t xml:space="preserve">Pričakuje se, da je Izvajalec pred pošiljanjem svoje Ponudbe obiskal in natančno pregledal gradbišče in okolico, da se je predhodno seznanil z vsemi geotehničnimi, hidrološkimi, meteorološkimi raziskavami in drugimi podatki, da se je seznanil z obstoječimi cestami in ostalimi prometnimi potmi, da je spoznal vse bistvene elemente, ki lahko vplivajo na organizacijo gradbišča, da je preizkusil in kontroliral vse obstoječe vire za oskrbo z materialom ter vse ostale okoliščine,  ki lahko vplivajo na izvedbo del, da se je seznanil z vsemi predpisi in zakoni glede plačila taks, davkov in ostalih dajatev v R Sloveniji, da je v celoti proučil dokumentacijo o oddaji del, da je prišel do vseh potrebnih podatkov, ki vplivajo na izvedbo del ter da je na podlagi vsega tega tudi oddal svojo ponudbo. </t>
  </si>
  <si>
    <t>• stroške izdelave tehnološkega elaborata,</t>
  </si>
  <si>
    <t>Cene na enoto (brez DDV) in vrednosti postavk (količina x cena na enoto) se navede v EUR na dve decimalni mesti natančno.</t>
  </si>
  <si>
    <t>Kompletna izvedba pregleda in zakoličbe vseh obstoječih komunalnih vodov in priključkov na obravnavanem območju (vodooskrbna cev), obračun po dejanskih stroških - po računu upravljalca</t>
  </si>
  <si>
    <t>Izdelava INID (za vseh 7 odsekov)</t>
  </si>
  <si>
    <t xml:space="preserve">• ocenjena vrednost zavarovanja gradbišča (zapore prometa) v poglavju Preddela je za vse ponudnike enaka in jo ponudniki ne smejo spreminjati. Obračun zapore prometa se izvrši po dejanskih stroških na osnovi računa pristojnega koncesionarja za redno vzdrževanje. Enako velja za zakoličbo obstoječih komunalnih vodov in priključkov, ki jih izvede in obračuna upravljalec. </t>
  </si>
  <si>
    <t>• strošek izdelave INID za vseh sedem odsekov je zajet pri popisu del za prvi odsek (km 1,985 - km 2,593)</t>
  </si>
  <si>
    <t>Kompletna izvedba pregleda in zakoličbe vseh obstoječih komunalnih vodov in priključkov na obravnavanem območju (vodooskrbna cev, kablovod), obračun po dejanskih stroških - po računu upravljalca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</si>
</sst>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_-* #,##0.00\ _S_I_T_-;\-* #,##0.00\ _S_I_T_-;_-* &quot;-&quot;??\ _S_I_T_-;_-@_-"/>
    <numFmt numFmtId="166" formatCode="_-* #,##0.00\ &quot;SIT&quot;_-;\-* #,##0.00\ &quot;SIT&quot;_-;_-* &quot;-&quot;??\ &quot;SIT&quot;_-;_-@_-"/>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1"/>
      <color theme="1"/>
      <name val="Arial"/>
      <family val="2"/>
      <charset val="238"/>
    </font>
    <font>
      <b/>
      <sz val="14"/>
      <color theme="1"/>
      <name val="Arial"/>
      <family val="2"/>
      <charset val="238"/>
    </font>
    <font>
      <b/>
      <sz val="11"/>
      <color theme="1"/>
      <name val="Arial"/>
      <family val="2"/>
      <charset val="238"/>
    </font>
    <font>
      <sz val="11"/>
      <name val="Arial"/>
      <family val="2"/>
      <charset val="238"/>
    </font>
    <font>
      <u/>
      <sz val="11"/>
      <color theme="10"/>
      <name val="Calibri"/>
      <family val="2"/>
      <scheme val="minor"/>
    </font>
    <font>
      <u/>
      <sz val="11"/>
      <color theme="11"/>
      <name val="Calibri"/>
      <family val="2"/>
      <scheme val="minor"/>
    </font>
    <font>
      <b/>
      <sz val="11"/>
      <name val="Arial"/>
      <family val="2"/>
      <charset val="238"/>
    </font>
    <font>
      <sz val="10"/>
      <name val="Arial"/>
      <family val="2"/>
      <charset val="238"/>
    </font>
    <font>
      <sz val="10"/>
      <name val="Arial"/>
      <family val="2"/>
      <charset val="238"/>
    </font>
    <font>
      <sz val="10"/>
      <name val="Arial CE"/>
      <charset val="238"/>
    </font>
    <font>
      <sz val="10"/>
      <name val="Arial CE"/>
    </font>
    <font>
      <sz val="11"/>
      <color theme="1"/>
      <name val="Calibri"/>
      <family val="2"/>
      <scheme val="minor"/>
    </font>
    <font>
      <b/>
      <sz val="11"/>
      <color theme="1"/>
      <name val="Calibri"/>
      <family val="2"/>
      <charset val="238"/>
      <scheme val="minor"/>
    </font>
    <font>
      <b/>
      <sz val="13"/>
      <color theme="1"/>
      <name val="Calibri"/>
      <family val="2"/>
      <charset val="238"/>
      <scheme val="minor"/>
    </font>
    <font>
      <b/>
      <sz val="11"/>
      <name val="Calibri"/>
      <family val="2"/>
      <charset val="238"/>
      <scheme val="minor"/>
    </font>
    <font>
      <sz val="11"/>
      <name val="Calibri"/>
      <family val="2"/>
      <charset val="238"/>
      <scheme val="minor"/>
    </font>
    <font>
      <sz val="10"/>
      <color rgb="FF000000"/>
      <name val="Times New Roman"/>
      <family val="1"/>
      <charset val="238"/>
    </font>
    <font>
      <sz val="11"/>
      <color theme="1"/>
      <name val="Calibri"/>
      <family val="2"/>
      <charset val="238"/>
    </font>
    <font>
      <b/>
      <sz val="10"/>
      <name val="Arial"/>
      <family val="2"/>
      <charset val="238"/>
    </font>
    <font>
      <b/>
      <sz val="14"/>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thin">
        <color indexed="64"/>
      </top>
      <bottom/>
      <diagonal/>
    </border>
  </borders>
  <cellStyleXfs count="13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9" fontId="12" fillId="0" borderId="0" applyFont="0" applyFill="0" applyBorder="0" applyAlignment="0" applyProtection="0"/>
    <xf numFmtId="165" fontId="12"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2" fillId="0" borderId="0"/>
    <xf numFmtId="0" fontId="11" fillId="0" borderId="0"/>
    <xf numFmtId="0" fontId="11" fillId="0" borderId="0"/>
    <xf numFmtId="0" fontId="13" fillId="0" borderId="0"/>
    <xf numFmtId="165" fontId="13" fillId="0" borderId="0" applyFont="0" applyFill="0" applyBorder="0" applyAlignment="0" applyProtection="0"/>
    <xf numFmtId="0" fontId="14" fillId="0" borderId="0"/>
    <xf numFmtId="166" fontId="14" fillId="0" borderId="0" applyFont="0" applyBorder="0" applyProtection="0">
      <alignment vertical="top" wrapText="1"/>
    </xf>
    <xf numFmtId="165" fontId="14" fillId="0" borderId="0" applyFont="0" applyFill="0" applyBorder="0" applyAlignment="0" applyProtection="0"/>
    <xf numFmtId="43" fontId="15" fillId="0" borderId="0" applyFont="0" applyFill="0" applyBorder="0" applyAlignment="0" applyProtection="0"/>
    <xf numFmtId="0" fontId="1"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1" fillId="0" borderId="0"/>
  </cellStyleXfs>
  <cellXfs count="296">
    <xf numFmtId="0" fontId="0" fillId="0" borderId="0" xfId="0"/>
    <xf numFmtId="0" fontId="3" fillId="0" borderId="0" xfId="0" applyFont="1"/>
    <xf numFmtId="164" fontId="3" fillId="0" borderId="0" xfId="0" applyNumberFormat="1" applyFont="1"/>
    <xf numFmtId="0" fontId="6" fillId="0" borderId="0" xfId="0" applyFont="1" applyBorder="1"/>
    <xf numFmtId="0" fontId="6" fillId="2" borderId="1" xfId="0" applyFont="1" applyFill="1" applyBorder="1" applyAlignment="1">
      <alignment horizontal="center"/>
    </xf>
    <xf numFmtId="164" fontId="6" fillId="2" borderId="1" xfId="0" applyNumberFormat="1" applyFont="1" applyFill="1" applyBorder="1" applyAlignment="1">
      <alignment horizontal="center"/>
    </xf>
    <xf numFmtId="0" fontId="6" fillId="2" borderId="1" xfId="0" applyFont="1" applyFill="1" applyBorder="1" applyAlignment="1">
      <alignment horizontal="left"/>
    </xf>
    <xf numFmtId="164" fontId="4" fillId="0" borderId="0" xfId="0" applyNumberFormat="1" applyFont="1" applyBorder="1"/>
    <xf numFmtId="0" fontId="6" fillId="3" borderId="0" xfId="0" applyFont="1" applyFill="1" applyBorder="1"/>
    <xf numFmtId="164" fontId="4" fillId="3" borderId="0" xfId="0" applyNumberFormat="1" applyFont="1" applyFill="1" applyBorder="1"/>
    <xf numFmtId="0" fontId="4" fillId="3" borderId="0" xfId="0" applyFont="1" applyFill="1" applyBorder="1"/>
    <xf numFmtId="0" fontId="6" fillId="4" borderId="0" xfId="0" applyFont="1" applyFill="1" applyBorder="1"/>
    <xf numFmtId="164" fontId="6" fillId="4" borderId="0" xfId="0" applyNumberFormat="1" applyFont="1" applyFill="1" applyBorder="1"/>
    <xf numFmtId="0" fontId="6" fillId="0" borderId="0" xfId="0" applyFont="1" applyFill="1"/>
    <xf numFmtId="4" fontId="6" fillId="0" borderId="0" xfId="0" applyNumberFormat="1" applyFont="1" applyFill="1" applyBorder="1"/>
    <xf numFmtId="4" fontId="6" fillId="0" borderId="0" xfId="0" applyNumberFormat="1" applyFont="1" applyBorder="1"/>
    <xf numFmtId="0" fontId="6" fillId="5" borderId="0" xfId="0" applyFont="1" applyFill="1" applyBorder="1" applyAlignment="1">
      <alignment vertical="center" wrapText="1"/>
    </xf>
    <xf numFmtId="164" fontId="4" fillId="0" borderId="0" xfId="0" applyNumberFormat="1" applyFont="1"/>
    <xf numFmtId="0" fontId="4" fillId="0" borderId="0" xfId="0" applyFont="1" applyFill="1" applyBorder="1" applyAlignment="1">
      <alignment horizontal="right"/>
    </xf>
    <xf numFmtId="0" fontId="10" fillId="0" borderId="0" xfId="0" applyFont="1" applyFill="1"/>
    <xf numFmtId="2" fontId="4" fillId="0" borderId="0" xfId="0" applyNumberFormat="1" applyFont="1" applyFill="1" applyBorder="1" applyAlignment="1">
      <alignment horizontal="right"/>
    </xf>
    <xf numFmtId="0" fontId="6" fillId="0" borderId="0" xfId="0" applyFont="1" applyFill="1" applyBorder="1"/>
    <xf numFmtId="2" fontId="4" fillId="0" borderId="0" xfId="0" applyNumberFormat="1" applyFont="1" applyFill="1" applyBorder="1"/>
    <xf numFmtId="164" fontId="7" fillId="0" borderId="2" xfId="0" applyNumberFormat="1" applyFont="1" applyFill="1" applyBorder="1"/>
    <xf numFmtId="0" fontId="7" fillId="0" borderId="2" xfId="0" applyFont="1" applyFill="1" applyBorder="1" applyAlignment="1">
      <alignment horizontal="right"/>
    </xf>
    <xf numFmtId="2" fontId="7" fillId="0" borderId="2" xfId="0" applyNumberFormat="1" applyFont="1" applyFill="1" applyBorder="1" applyAlignment="1">
      <alignment horizontal="right"/>
    </xf>
    <xf numFmtId="4" fontId="10" fillId="0" borderId="0" xfId="0" applyNumberFormat="1" applyFont="1" applyFill="1" applyBorder="1" applyAlignment="1">
      <alignment horizontal="right"/>
    </xf>
    <xf numFmtId="4" fontId="10" fillId="0" borderId="2" xfId="0" applyNumberFormat="1" applyFont="1" applyFill="1" applyBorder="1" applyAlignment="1">
      <alignment horizontal="right"/>
    </xf>
    <xf numFmtId="0" fontId="10" fillId="0" borderId="2" xfId="0" applyFont="1" applyFill="1" applyBorder="1"/>
    <xf numFmtId="0" fontId="4" fillId="0" borderId="2" xfId="0" applyFont="1" applyBorder="1"/>
    <xf numFmtId="9" fontId="4" fillId="0" borderId="2" xfId="0" applyNumberFormat="1" applyFont="1" applyBorder="1"/>
    <xf numFmtId="4" fontId="4" fillId="0" borderId="2" xfId="0" applyNumberFormat="1" applyFont="1" applyBorder="1"/>
    <xf numFmtId="0" fontId="4" fillId="0" borderId="0" xfId="0" applyFont="1"/>
    <xf numFmtId="0" fontId="4" fillId="0" borderId="0" xfId="0" applyFont="1" applyBorder="1"/>
    <xf numFmtId="0" fontId="4" fillId="0" borderId="0" xfId="0" applyFont="1" applyFill="1"/>
    <xf numFmtId="0" fontId="4" fillId="0" borderId="0" xfId="0" applyFont="1" applyFill="1" applyBorder="1"/>
    <xf numFmtId="164" fontId="4" fillId="0" borderId="0" xfId="0" applyNumberFormat="1" applyFont="1" applyFill="1" applyBorder="1"/>
    <xf numFmtId="0" fontId="7" fillId="0" borderId="0" xfId="0" applyFont="1" applyFill="1" applyBorder="1"/>
    <xf numFmtId="4" fontId="6" fillId="4" borderId="0" xfId="0" applyNumberFormat="1" applyFont="1" applyFill="1" applyBorder="1"/>
    <xf numFmtId="164" fontId="7" fillId="0" borderId="0" xfId="0" applyNumberFormat="1" applyFont="1" applyFill="1" applyBorder="1"/>
    <xf numFmtId="0" fontId="7" fillId="0" borderId="0" xfId="0" applyFont="1" applyFill="1"/>
    <xf numFmtId="0" fontId="7" fillId="0" borderId="0" xfId="0" applyFont="1" applyFill="1" applyBorder="1" applyAlignment="1">
      <alignment horizontal="right"/>
    </xf>
    <xf numFmtId="2" fontId="7" fillId="0" borderId="0" xfId="0" applyNumberFormat="1" applyFont="1" applyFill="1" applyBorder="1"/>
    <xf numFmtId="0" fontId="10" fillId="0" borderId="0" xfId="0" applyFont="1" applyFill="1" applyBorder="1"/>
    <xf numFmtId="2" fontId="7" fillId="0" borderId="0" xfId="0" applyNumberFormat="1" applyFont="1" applyFill="1" applyBorder="1" applyAlignment="1">
      <alignment horizontal="right"/>
    </xf>
    <xf numFmtId="164" fontId="7" fillId="0" borderId="1" xfId="0" applyNumberFormat="1" applyFont="1" applyFill="1" applyBorder="1"/>
    <xf numFmtId="0" fontId="7" fillId="0" borderId="1" xfId="0" applyFont="1" applyFill="1" applyBorder="1" applyAlignment="1">
      <alignment horizontal="right"/>
    </xf>
    <xf numFmtId="4" fontId="7" fillId="0" borderId="1" xfId="0" applyNumberFormat="1" applyFont="1" applyFill="1" applyBorder="1" applyAlignment="1">
      <alignment horizontal="right"/>
    </xf>
    <xf numFmtId="4" fontId="7" fillId="0" borderId="0" xfId="0" applyNumberFormat="1" applyFont="1" applyFill="1" applyBorder="1" applyAlignment="1">
      <alignment horizontal="right"/>
    </xf>
    <xf numFmtId="0" fontId="4" fillId="0" borderId="0" xfId="0" applyFont="1" applyAlignment="1">
      <alignment horizontal="justify" vertical="center"/>
    </xf>
    <xf numFmtId="0" fontId="6" fillId="2" borderId="1" xfId="0" applyFont="1" applyFill="1" applyBorder="1" applyAlignment="1">
      <alignment horizontal="center" vertical="center"/>
    </xf>
    <xf numFmtId="0" fontId="4" fillId="0" borderId="0" xfId="0" applyFont="1" applyBorder="1" applyAlignment="1">
      <alignment horizontal="center" vertical="center"/>
    </xf>
    <xf numFmtId="0" fontId="6" fillId="3"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Alignment="1">
      <alignment horizontal="center" vertical="center"/>
    </xf>
    <xf numFmtId="49" fontId="10"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right"/>
    </xf>
    <xf numFmtId="0" fontId="6" fillId="2" borderId="1" xfId="0" applyFont="1" applyFill="1" applyBorder="1" applyAlignment="1">
      <alignment horizontal="right"/>
    </xf>
    <xf numFmtId="0" fontId="4" fillId="3" borderId="0" xfId="0" applyFont="1" applyFill="1" applyBorder="1" applyAlignment="1">
      <alignment horizontal="right"/>
    </xf>
    <xf numFmtId="0" fontId="6" fillId="4" borderId="0" xfId="0" applyFont="1" applyFill="1" applyBorder="1" applyAlignment="1">
      <alignment horizontal="right"/>
    </xf>
    <xf numFmtId="0" fontId="6" fillId="0" borderId="0" xfId="0" applyFont="1" applyFill="1" applyBorder="1" applyAlignment="1">
      <alignment horizontal="right"/>
    </xf>
    <xf numFmtId="0" fontId="4" fillId="0" borderId="2" xfId="0" applyFont="1" applyBorder="1" applyAlignment="1">
      <alignment horizontal="right"/>
    </xf>
    <xf numFmtId="0" fontId="4" fillId="0" borderId="0" xfId="0" applyFont="1" applyAlignment="1">
      <alignment horizontal="right"/>
    </xf>
    <xf numFmtId="0" fontId="4" fillId="6" borderId="0" xfId="0" applyFont="1" applyFill="1"/>
    <xf numFmtId="0" fontId="5" fillId="0" borderId="0" xfId="0" applyFont="1" applyBorder="1" applyAlignment="1">
      <alignment horizontal="center"/>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6" fillId="0" borderId="0" xfId="0" applyFont="1"/>
    <xf numFmtId="0" fontId="16" fillId="0" borderId="0" xfId="0" applyFont="1" applyAlignment="1">
      <alignment horizontal="center" wrapText="1"/>
    </xf>
    <xf numFmtId="0" fontId="16" fillId="0" borderId="1" xfId="0" applyFont="1" applyBorder="1"/>
    <xf numFmtId="4" fontId="0" fillId="0" borderId="1" xfId="0" applyNumberFormat="1" applyFont="1" applyBorder="1"/>
    <xf numFmtId="0" fontId="0" fillId="0" borderId="0" xfId="0" applyFont="1"/>
    <xf numFmtId="0" fontId="16" fillId="0" borderId="3" xfId="0" applyFont="1" applyBorder="1"/>
    <xf numFmtId="0" fontId="16" fillId="0" borderId="6" xfId="0" applyFont="1" applyBorder="1"/>
    <xf numFmtId="0" fontId="0" fillId="0" borderId="10" xfId="0" applyFont="1" applyBorder="1"/>
    <xf numFmtId="0" fontId="16" fillId="0" borderId="11" xfId="0" applyFont="1" applyBorder="1"/>
    <xf numFmtId="0" fontId="19" fillId="0" borderId="0" xfId="103" applyFont="1" applyAlignment="1">
      <alignment horizontal="justify" vertical="top"/>
    </xf>
    <xf numFmtId="49" fontId="7" fillId="0" borderId="1" xfId="0" applyNumberFormat="1" applyFont="1" applyFill="1" applyBorder="1" applyAlignment="1">
      <alignment horizontal="center" vertical="top"/>
    </xf>
    <xf numFmtId="164" fontId="7" fillId="6" borderId="1" xfId="0" applyNumberFormat="1" applyFont="1" applyFill="1" applyBorder="1"/>
    <xf numFmtId="0" fontId="7" fillId="6" borderId="1" xfId="0" applyFont="1" applyFill="1" applyBorder="1" applyAlignment="1">
      <alignment horizontal="right"/>
    </xf>
    <xf numFmtId="164" fontId="7" fillId="6" borderId="0" xfId="0" applyNumberFormat="1" applyFont="1" applyFill="1" applyBorder="1"/>
    <xf numFmtId="0" fontId="7" fillId="6" borderId="0" xfId="0" applyFont="1" applyFill="1" applyBorder="1" applyAlignment="1">
      <alignment horizontal="right"/>
    </xf>
    <xf numFmtId="0" fontId="4" fillId="6" borderId="0" xfId="0" applyFont="1" applyFill="1" applyAlignment="1">
      <alignment horizontal="left" vertical="top"/>
    </xf>
    <xf numFmtId="0" fontId="4" fillId="6" borderId="1" xfId="0" applyFont="1" applyFill="1" applyBorder="1" applyAlignment="1">
      <alignment horizontal="left" vertical="top" wrapText="1"/>
    </xf>
    <xf numFmtId="0" fontId="4" fillId="6" borderId="1" xfId="0" applyFont="1" applyFill="1" applyBorder="1" applyAlignment="1">
      <alignment horizontal="right"/>
    </xf>
    <xf numFmtId="0" fontId="7" fillId="6" borderId="0" xfId="0" applyFont="1" applyFill="1" applyBorder="1" applyAlignment="1">
      <alignment horizontal="center" vertical="center"/>
    </xf>
    <xf numFmtId="0" fontId="7" fillId="6" borderId="0" xfId="0" applyFont="1" applyFill="1" applyBorder="1"/>
    <xf numFmtId="2" fontId="7" fillId="6" borderId="0" xfId="0" applyNumberFormat="1" applyFont="1" applyFill="1" applyBorder="1"/>
    <xf numFmtId="0" fontId="7" fillId="6" borderId="1" xfId="0" applyFont="1" applyFill="1" applyBorder="1" applyAlignment="1">
      <alignment horizontal="left" vertical="top" wrapText="1"/>
    </xf>
    <xf numFmtId="0" fontId="7" fillId="6" borderId="0" xfId="0" applyFont="1" applyFill="1" applyBorder="1" applyAlignment="1">
      <alignment wrapText="1"/>
    </xf>
    <xf numFmtId="164" fontId="7" fillId="6" borderId="1" xfId="0" applyNumberFormat="1" applyFont="1" applyFill="1" applyBorder="1" applyAlignment="1">
      <alignment vertical="center"/>
    </xf>
    <xf numFmtId="164" fontId="7" fillId="6" borderId="0" xfId="0" applyNumberFormat="1" applyFont="1" applyFill="1" applyBorder="1" applyAlignment="1">
      <alignment vertical="center"/>
    </xf>
    <xf numFmtId="164" fontId="7" fillId="0" borderId="1" xfId="0" applyNumberFormat="1" applyFont="1" applyFill="1" applyBorder="1" applyAlignment="1">
      <alignment vertical="center"/>
    </xf>
    <xf numFmtId="4" fontId="7" fillId="0" borderId="1" xfId="0" applyNumberFormat="1" applyFont="1" applyFill="1" applyBorder="1" applyAlignment="1">
      <alignment horizontal="right" vertical="center"/>
    </xf>
    <xf numFmtId="4" fontId="7" fillId="6" borderId="1" xfId="0" applyNumberFormat="1" applyFont="1" applyFill="1" applyBorder="1" applyAlignment="1">
      <alignment horizontal="right" vertical="center"/>
    </xf>
    <xf numFmtId="2" fontId="7" fillId="6" borderId="0" xfId="0" applyNumberFormat="1" applyFont="1" applyFill="1" applyBorder="1" applyAlignment="1">
      <alignment horizontal="right" vertical="center"/>
    </xf>
    <xf numFmtId="4" fontId="7" fillId="6" borderId="0" xfId="0" applyNumberFormat="1" applyFont="1" applyFill="1" applyBorder="1" applyAlignment="1">
      <alignment horizontal="right" vertical="center"/>
    </xf>
    <xf numFmtId="4" fontId="7" fillId="0" borderId="1" xfId="114"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6" borderId="1" xfId="0" applyFont="1" applyFill="1" applyBorder="1" applyAlignment="1">
      <alignment horizontal="right" vertical="center"/>
    </xf>
    <xf numFmtId="0" fontId="7" fillId="6" borderId="0" xfId="0" applyFont="1" applyFill="1" applyBorder="1" applyAlignment="1">
      <alignment horizontal="right" vertical="center"/>
    </xf>
    <xf numFmtId="2" fontId="7" fillId="6" borderId="0" xfId="0" applyNumberFormat="1" applyFont="1" applyFill="1" applyBorder="1" applyAlignment="1">
      <alignment vertical="center"/>
    </xf>
    <xf numFmtId="164" fontId="7" fillId="6" borderId="0"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49" fontId="7" fillId="6" borderId="0" xfId="0" applyNumberFormat="1" applyFont="1" applyFill="1" applyBorder="1" applyAlignment="1">
      <alignment horizontal="center" vertical="center"/>
    </xf>
    <xf numFmtId="0" fontId="7" fillId="6" borderId="5" xfId="0" applyFont="1" applyFill="1" applyBorder="1" applyAlignment="1">
      <alignment horizontal="left" vertical="top" wrapText="1"/>
    </xf>
    <xf numFmtId="0" fontId="7" fillId="6" borderId="0" xfId="0" applyFont="1" applyFill="1" applyBorder="1" applyAlignment="1">
      <alignment horizontal="left" vertical="top" wrapText="1"/>
    </xf>
    <xf numFmtId="0" fontId="4" fillId="0" borderId="1" xfId="0" applyFont="1" applyFill="1" applyBorder="1" applyAlignment="1">
      <alignment horizontal="right" vertical="center"/>
    </xf>
    <xf numFmtId="0" fontId="15" fillId="0" borderId="0" xfId="0" applyFont="1" applyBorder="1" applyAlignment="1">
      <alignment wrapText="1"/>
    </xf>
    <xf numFmtId="0" fontId="7" fillId="6" borderId="0" xfId="0" applyFont="1" applyFill="1" applyBorder="1" applyAlignment="1">
      <alignment vertical="center"/>
    </xf>
    <xf numFmtId="0" fontId="4" fillId="6" borderId="1" xfId="0" applyFont="1" applyFill="1" applyBorder="1" applyAlignment="1">
      <alignment horizontal="right" vertical="center"/>
    </xf>
    <xf numFmtId="49" fontId="7" fillId="6" borderId="1" xfId="0" applyNumberFormat="1" applyFont="1" applyFill="1" applyBorder="1" applyAlignment="1">
      <alignment horizontal="center" vertical="center"/>
    </xf>
    <xf numFmtId="0" fontId="7" fillId="6" borderId="1" xfId="0" applyFont="1" applyFill="1" applyBorder="1" applyAlignment="1">
      <alignment horizontal="left" vertical="center" wrapText="1"/>
    </xf>
    <xf numFmtId="0" fontId="4" fillId="6" borderId="0" xfId="0" applyFont="1" applyFill="1" applyAlignment="1">
      <alignment horizontal="center" vertical="center"/>
    </xf>
    <xf numFmtId="0" fontId="4" fillId="6" borderId="0" xfId="0" applyFont="1" applyFill="1" applyAlignment="1">
      <alignment horizontal="left" vertical="center"/>
    </xf>
    <xf numFmtId="49" fontId="7"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6"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6"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49" fontId="7" fillId="0" borderId="3" xfId="0" applyNumberFormat="1" applyFont="1" applyFill="1" applyBorder="1" applyAlignment="1">
      <alignment horizontal="center" vertical="center"/>
    </xf>
    <xf numFmtId="0" fontId="4" fillId="6"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4" fontId="0" fillId="6" borderId="1" xfId="0" applyNumberFormat="1" applyFont="1" applyFill="1" applyBorder="1"/>
    <xf numFmtId="0" fontId="0" fillId="6" borderId="0" xfId="0" applyFont="1" applyFill="1"/>
    <xf numFmtId="164" fontId="7" fillId="6" borderId="5" xfId="0" applyNumberFormat="1" applyFont="1" applyFill="1" applyBorder="1"/>
    <xf numFmtId="0" fontId="4" fillId="6" borderId="5" xfId="0" applyFont="1" applyFill="1" applyBorder="1" applyAlignment="1">
      <alignment horizontal="right"/>
    </xf>
    <xf numFmtId="2" fontId="7" fillId="6" borderId="5" xfId="0" applyNumberFormat="1" applyFont="1" applyFill="1" applyBorder="1" applyAlignment="1">
      <alignment horizontal="right"/>
    </xf>
    <xf numFmtId="4" fontId="7" fillId="6" borderId="4" xfId="0" applyNumberFormat="1" applyFont="1" applyFill="1" applyBorder="1" applyAlignment="1">
      <alignment horizontal="right"/>
    </xf>
    <xf numFmtId="0" fontId="6" fillId="6" borderId="0" xfId="0" applyFont="1" applyFill="1" applyBorder="1" applyAlignment="1">
      <alignment horizontal="center" vertical="center"/>
    </xf>
    <xf numFmtId="0" fontId="6" fillId="6" borderId="0" xfId="0" applyFont="1" applyFill="1" applyBorder="1"/>
    <xf numFmtId="164" fontId="6" fillId="6" borderId="0" xfId="0" applyNumberFormat="1" applyFont="1" applyFill="1" applyBorder="1"/>
    <xf numFmtId="0" fontId="6" fillId="6" borderId="0" xfId="0" applyFont="1" applyFill="1" applyBorder="1" applyAlignment="1">
      <alignment horizontal="right"/>
    </xf>
    <xf numFmtId="4" fontId="6" fillId="6" borderId="0" xfId="0" applyNumberFormat="1" applyFont="1" applyFill="1" applyBorder="1"/>
    <xf numFmtId="0" fontId="16" fillId="2" borderId="1" xfId="0" applyFont="1" applyFill="1" applyBorder="1" applyAlignment="1">
      <alignment horizontal="center" wrapText="1"/>
    </xf>
    <xf numFmtId="0" fontId="3" fillId="0" borderId="0" xfId="0" applyFont="1" applyFill="1"/>
    <xf numFmtId="0" fontId="11" fillId="0" borderId="5" xfId="0" applyFont="1" applyBorder="1" applyAlignment="1">
      <alignment horizontal="left" vertical="top" wrapText="1" readingOrder="1"/>
    </xf>
    <xf numFmtId="0" fontId="22" fillId="0" borderId="5" xfId="0" applyFont="1" applyBorder="1" applyAlignment="1">
      <alignment horizontal="left" vertical="top" wrapText="1" readingOrder="1"/>
    </xf>
    <xf numFmtId="0" fontId="23" fillId="0" borderId="0" xfId="103" applyFont="1"/>
    <xf numFmtId="2" fontId="7" fillId="0" borderId="1" xfId="0" applyNumberFormat="1" applyFont="1" applyFill="1" applyBorder="1" applyAlignment="1" applyProtection="1">
      <alignment horizontal="right" vertical="center"/>
      <protection locked="0"/>
    </xf>
    <xf numFmtId="2" fontId="7" fillId="6" borderId="1" xfId="0" applyNumberFormat="1" applyFont="1" applyFill="1" applyBorder="1" applyAlignment="1" applyProtection="1">
      <alignment horizontal="right" vertical="center"/>
      <protection locked="0"/>
    </xf>
    <xf numFmtId="0" fontId="3" fillId="0" borderId="0" xfId="0" applyFont="1" applyFill="1" applyProtection="1"/>
    <xf numFmtId="0" fontId="5" fillId="0" borderId="0" xfId="0" applyFont="1" applyBorder="1" applyAlignment="1" applyProtection="1">
      <alignment horizont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left"/>
    </xf>
    <xf numFmtId="164" fontId="6" fillId="2" borderId="1" xfId="0" applyNumberFormat="1" applyFont="1" applyFill="1" applyBorder="1" applyAlignment="1" applyProtection="1">
      <alignment horizontal="center"/>
    </xf>
    <xf numFmtId="0" fontId="6" fillId="2" borderId="1" xfId="0" applyFont="1" applyFill="1" applyBorder="1" applyAlignment="1" applyProtection="1">
      <alignment horizontal="right"/>
    </xf>
    <xf numFmtId="0" fontId="6" fillId="2" borderId="1" xfId="0" applyFont="1" applyFill="1" applyBorder="1" applyAlignment="1" applyProtection="1">
      <alignment horizontal="center"/>
    </xf>
    <xf numFmtId="0" fontId="4" fillId="0" borderId="0" xfId="0" applyFont="1" applyFill="1" applyProtection="1"/>
    <xf numFmtId="0" fontId="4" fillId="6" borderId="0" xfId="0" applyFont="1" applyFill="1" applyAlignment="1" applyProtection="1">
      <alignment horizontal="center" vertical="center"/>
    </xf>
    <xf numFmtId="0" fontId="4" fillId="6" borderId="0" xfId="0" applyFont="1" applyFill="1" applyAlignment="1" applyProtection="1">
      <alignment horizontal="left" vertical="top"/>
    </xf>
    <xf numFmtId="164" fontId="7" fillId="6" borderId="0" xfId="0" applyNumberFormat="1" applyFont="1" applyFill="1" applyBorder="1" applyAlignment="1" applyProtection="1">
      <alignment vertical="center"/>
    </xf>
    <xf numFmtId="0" fontId="7" fillId="6" borderId="0" xfId="0" applyFont="1" applyFill="1" applyBorder="1" applyAlignment="1" applyProtection="1">
      <alignment horizontal="right" vertical="center"/>
    </xf>
    <xf numFmtId="2" fontId="7" fillId="6" borderId="0" xfId="0" applyNumberFormat="1" applyFont="1" applyFill="1" applyBorder="1" applyAlignment="1" applyProtection="1">
      <alignment horizontal="right" vertical="center"/>
    </xf>
    <xf numFmtId="4" fontId="7" fillId="6" borderId="0" xfId="0" applyNumberFormat="1"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6" fillId="3" borderId="0" xfId="0" applyFont="1" applyFill="1" applyBorder="1" applyProtection="1"/>
    <xf numFmtId="164" fontId="4" fillId="3" borderId="0" xfId="0" applyNumberFormat="1" applyFont="1" applyFill="1" applyBorder="1" applyProtection="1"/>
    <xf numFmtId="0" fontId="4" fillId="3" borderId="0" xfId="0" applyFont="1" applyFill="1" applyBorder="1" applyAlignment="1" applyProtection="1">
      <alignment horizontal="right"/>
    </xf>
    <xf numFmtId="0" fontId="4" fillId="3" borderId="0" xfId="0" applyFont="1" applyFill="1" applyBorder="1" applyProtection="1"/>
    <xf numFmtId="49" fontId="7" fillId="6" borderId="1" xfId="0" applyNumberFormat="1" applyFont="1" applyFill="1" applyBorder="1" applyAlignment="1" applyProtection="1">
      <alignment horizontal="center" vertical="center"/>
    </xf>
    <xf numFmtId="0" fontId="7" fillId="6" borderId="1" xfId="0" applyFont="1" applyFill="1" applyBorder="1" applyAlignment="1" applyProtection="1">
      <alignment horizontal="left" vertical="top" wrapText="1"/>
    </xf>
    <xf numFmtId="164" fontId="7" fillId="6" borderId="1" xfId="0" applyNumberFormat="1" applyFont="1" applyFill="1" applyBorder="1" applyAlignment="1" applyProtection="1">
      <alignment vertical="center"/>
    </xf>
    <xf numFmtId="0" fontId="7" fillId="6" borderId="1" xfId="0" applyFont="1" applyFill="1" applyBorder="1" applyAlignment="1" applyProtection="1">
      <alignment horizontal="right" vertical="center"/>
    </xf>
    <xf numFmtId="2" fontId="7" fillId="6" borderId="1" xfId="0" applyNumberFormat="1" applyFont="1" applyFill="1" applyBorder="1" applyAlignment="1" applyProtection="1">
      <alignment horizontal="right" vertical="center"/>
    </xf>
    <xf numFmtId="4" fontId="7" fillId="6" borderId="1" xfId="0" applyNumberFormat="1" applyFont="1" applyFill="1" applyBorder="1" applyAlignment="1" applyProtection="1">
      <alignment horizontal="right" vertical="center"/>
    </xf>
    <xf numFmtId="0" fontId="7" fillId="0" borderId="0" xfId="0" applyFont="1" applyFill="1" applyProtection="1"/>
    <xf numFmtId="49" fontId="7" fillId="6" borderId="0" xfId="0" applyNumberFormat="1" applyFont="1" applyFill="1" applyBorder="1" applyAlignment="1" applyProtection="1">
      <alignment horizontal="center" vertical="center"/>
    </xf>
    <xf numFmtId="0" fontId="7" fillId="6" borderId="0" xfId="0" applyFont="1" applyFill="1" applyBorder="1" applyAlignment="1" applyProtection="1">
      <alignment horizontal="left" vertical="top" wrapText="1"/>
    </xf>
    <xf numFmtId="0" fontId="4" fillId="6" borderId="1" xfId="0" applyFont="1" applyFill="1" applyBorder="1" applyAlignment="1" applyProtection="1">
      <alignment horizontal="center" vertical="center"/>
    </xf>
    <xf numFmtId="0" fontId="4" fillId="6" borderId="1" xfId="0" applyFont="1" applyFill="1" applyBorder="1" applyAlignment="1" applyProtection="1">
      <alignment horizontal="left" vertical="top" wrapText="1"/>
    </xf>
    <xf numFmtId="0" fontId="7" fillId="6" borderId="1" xfId="0" applyFont="1" applyFill="1" applyBorder="1" applyAlignment="1" applyProtection="1">
      <alignment horizontal="left" vertical="center" wrapText="1"/>
    </xf>
    <xf numFmtId="0" fontId="6" fillId="4" borderId="0" xfId="0" applyFont="1" applyFill="1" applyBorder="1" applyAlignment="1" applyProtection="1">
      <alignment horizontal="center" vertical="center"/>
    </xf>
    <xf numFmtId="0" fontId="6" fillId="4" borderId="0" xfId="0" applyFont="1" applyFill="1" applyBorder="1" applyProtection="1"/>
    <xf numFmtId="164" fontId="6" fillId="4" borderId="0" xfId="0" applyNumberFormat="1" applyFont="1" applyFill="1" applyBorder="1" applyProtection="1"/>
    <xf numFmtId="0" fontId="6" fillId="4" borderId="0" xfId="0" applyFont="1" applyFill="1" applyBorder="1" applyAlignment="1" applyProtection="1">
      <alignment horizontal="right"/>
    </xf>
    <xf numFmtId="4" fontId="6" fillId="4" borderId="0" xfId="0" applyNumberFormat="1" applyFont="1" applyFill="1" applyBorder="1" applyProtection="1"/>
    <xf numFmtId="0" fontId="6" fillId="0" borderId="0" xfId="0" applyFont="1" applyFill="1" applyProtection="1"/>
    <xf numFmtId="0" fontId="10" fillId="0" borderId="0" xfId="0" applyFont="1" applyFill="1" applyProtection="1"/>
    <xf numFmtId="0" fontId="4" fillId="0" borderId="1" xfId="0" applyFont="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15" fillId="0" borderId="0" xfId="0" applyFont="1" applyBorder="1" applyAlignment="1" applyProtection="1">
      <alignment wrapText="1"/>
    </xf>
    <xf numFmtId="164" fontId="7" fillId="0" borderId="0" xfId="0" applyNumberFormat="1" applyFont="1" applyFill="1" applyBorder="1" applyProtection="1"/>
    <xf numFmtId="0" fontId="7" fillId="0" borderId="0" xfId="0" applyFont="1" applyFill="1" applyBorder="1" applyAlignment="1" applyProtection="1">
      <alignment horizontal="right"/>
    </xf>
    <xf numFmtId="2" fontId="7"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xf>
    <xf numFmtId="0" fontId="6" fillId="6" borderId="0" xfId="0" applyFont="1" applyFill="1" applyBorder="1" applyAlignment="1" applyProtection="1">
      <alignment horizontal="center" vertical="center"/>
    </xf>
    <xf numFmtId="0" fontId="6" fillId="6" borderId="0" xfId="0" applyFont="1" applyFill="1" applyBorder="1" applyProtection="1"/>
    <xf numFmtId="164" fontId="6" fillId="6" borderId="0" xfId="0" applyNumberFormat="1" applyFont="1" applyFill="1" applyBorder="1" applyProtection="1"/>
    <xf numFmtId="0" fontId="6" fillId="6" borderId="0" xfId="0" applyFont="1" applyFill="1" applyBorder="1" applyAlignment="1" applyProtection="1">
      <alignment horizontal="right"/>
    </xf>
    <xf numFmtId="4" fontId="6" fillId="6" borderId="0" xfId="0" applyNumberFormat="1" applyFont="1" applyFill="1" applyBorder="1" applyProtection="1"/>
    <xf numFmtId="49" fontId="7" fillId="0" borderId="0" xfId="0" applyNumberFormat="1" applyFont="1" applyFill="1" applyBorder="1" applyAlignment="1" applyProtection="1">
      <alignment horizontal="center" vertical="center"/>
    </xf>
    <xf numFmtId="0" fontId="7" fillId="0" borderId="0" xfId="0" applyFont="1" applyFill="1" applyBorder="1" applyProtection="1"/>
    <xf numFmtId="164" fontId="7" fillId="6" borderId="1" xfId="0" applyNumberFormat="1" applyFont="1" applyFill="1" applyBorder="1" applyProtection="1"/>
    <xf numFmtId="0" fontId="7" fillId="6" borderId="1" xfId="0" applyFont="1" applyFill="1" applyBorder="1" applyAlignment="1" applyProtection="1">
      <alignment horizontal="right"/>
    </xf>
    <xf numFmtId="164" fontId="4" fillId="0" borderId="0" xfId="0" applyNumberFormat="1" applyFont="1" applyFill="1" applyBorder="1" applyProtection="1"/>
    <xf numFmtId="0" fontId="4" fillId="0" borderId="0" xfId="0" applyFont="1" applyFill="1" applyBorder="1" applyAlignment="1" applyProtection="1">
      <alignment horizontal="right"/>
    </xf>
    <xf numFmtId="0" fontId="4" fillId="0" borderId="0" xfId="0" applyFont="1" applyFill="1" applyBorder="1" applyProtection="1"/>
    <xf numFmtId="0" fontId="7" fillId="6" borderId="0" xfId="0" applyFont="1" applyFill="1" applyBorder="1" applyAlignment="1" applyProtection="1">
      <alignment wrapText="1"/>
    </xf>
    <xf numFmtId="2" fontId="7" fillId="6" borderId="0" xfId="0" applyNumberFormat="1" applyFont="1" applyFill="1" applyBorder="1" applyAlignment="1" applyProtection="1">
      <alignment vertical="center"/>
    </xf>
    <xf numFmtId="0" fontId="7" fillId="6" borderId="0" xfId="0" applyFont="1" applyFill="1" applyBorder="1" applyAlignment="1" applyProtection="1">
      <alignment vertical="center"/>
    </xf>
    <xf numFmtId="164" fontId="7" fillId="6" borderId="0" xfId="0" applyNumberFormat="1" applyFont="1" applyFill="1" applyBorder="1" applyProtection="1"/>
    <xf numFmtId="0" fontId="7" fillId="6" borderId="0" xfId="0" applyFont="1" applyFill="1" applyBorder="1" applyAlignment="1" applyProtection="1">
      <alignment horizontal="right"/>
    </xf>
    <xf numFmtId="2" fontId="7" fillId="6" borderId="0" xfId="0" applyNumberFormat="1" applyFont="1" applyFill="1" applyBorder="1" applyProtection="1"/>
    <xf numFmtId="0" fontId="7" fillId="6" borderId="0" xfId="0" applyFont="1" applyFill="1" applyBorder="1" applyProtection="1"/>
    <xf numFmtId="49" fontId="7" fillId="0" borderId="3" xfId="0" applyNumberFormat="1" applyFont="1" applyFill="1" applyBorder="1" applyAlignment="1" applyProtection="1">
      <alignment horizontal="center" vertical="center"/>
    </xf>
    <xf numFmtId="0" fontId="7" fillId="6" borderId="5" xfId="0" applyFont="1" applyFill="1" applyBorder="1" applyAlignment="1" applyProtection="1">
      <alignment horizontal="left" vertical="top" wrapText="1"/>
    </xf>
    <xf numFmtId="164" fontId="7" fillId="6" borderId="5" xfId="0" applyNumberFormat="1" applyFont="1" applyFill="1" applyBorder="1" applyAlignment="1" applyProtection="1">
      <alignment vertical="center"/>
    </xf>
    <xf numFmtId="0" fontId="7" fillId="6" borderId="5" xfId="0" applyFont="1" applyFill="1" applyBorder="1" applyAlignment="1" applyProtection="1">
      <alignment horizontal="right" vertical="center"/>
    </xf>
    <xf numFmtId="2" fontId="7" fillId="6" borderId="5" xfId="0" applyNumberFormat="1" applyFont="1" applyFill="1" applyBorder="1" applyAlignment="1" applyProtection="1">
      <alignment horizontal="right" vertical="center"/>
    </xf>
    <xf numFmtId="4" fontId="7" fillId="6" borderId="4" xfId="0"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top" wrapText="1"/>
    </xf>
    <xf numFmtId="0" fontId="4" fillId="0" borderId="1" xfId="0" applyFont="1" applyFill="1" applyBorder="1" applyAlignment="1" applyProtection="1">
      <alignment horizontal="right" vertical="center"/>
    </xf>
    <xf numFmtId="49" fontId="7" fillId="6" borderId="3" xfId="0" applyNumberFormat="1" applyFont="1" applyFill="1" applyBorder="1" applyAlignment="1" applyProtection="1">
      <alignment horizontal="center" vertical="center"/>
    </xf>
    <xf numFmtId="0" fontId="19" fillId="0" borderId="0" xfId="103" applyFont="1" applyFill="1" applyBorder="1" applyAlignment="1" applyProtection="1">
      <alignment horizontal="right" vertical="top"/>
    </xf>
    <xf numFmtId="4" fontId="19" fillId="0" borderId="0" xfId="123" applyNumberFormat="1" applyFont="1" applyFill="1" applyBorder="1" applyAlignment="1" applyProtection="1">
      <alignment horizontal="right" vertical="top"/>
    </xf>
    <xf numFmtId="4" fontId="0" fillId="0" borderId="0" xfId="0" applyNumberFormat="1" applyFill="1" applyBorder="1" applyAlignment="1" applyProtection="1">
      <alignment vertical="top"/>
    </xf>
    <xf numFmtId="49" fontId="10" fillId="0" borderId="0" xfId="0" applyNumberFormat="1" applyFont="1" applyFill="1" applyBorder="1" applyAlignment="1" applyProtection="1">
      <alignment horizontal="center" vertical="center"/>
    </xf>
    <xf numFmtId="0" fontId="10" fillId="0" borderId="0" xfId="0" applyFont="1" applyFill="1" applyBorder="1" applyProtection="1"/>
    <xf numFmtId="4" fontId="10" fillId="0" borderId="0" xfId="0" applyNumberFormat="1" applyFont="1" applyFill="1" applyBorder="1" applyAlignment="1" applyProtection="1">
      <alignment horizontal="right"/>
    </xf>
    <xf numFmtId="0" fontId="6" fillId="0" borderId="0" xfId="0" applyFont="1" applyFill="1" applyBorder="1" applyAlignment="1" applyProtection="1">
      <alignment horizontal="center" vertical="center"/>
    </xf>
    <xf numFmtId="0" fontId="6" fillId="0" borderId="0" xfId="0" applyFont="1" applyFill="1" applyBorder="1" applyProtection="1"/>
    <xf numFmtId="2" fontId="4" fillId="0" borderId="0" xfId="0" applyNumberFormat="1" applyFont="1" applyFill="1" applyBorder="1" applyProtection="1"/>
    <xf numFmtId="49" fontId="6"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right"/>
    </xf>
    <xf numFmtId="49" fontId="10" fillId="0" borderId="2" xfId="0" applyNumberFormat="1" applyFont="1" applyFill="1" applyBorder="1" applyAlignment="1" applyProtection="1">
      <alignment horizontal="center" vertical="center"/>
    </xf>
    <xf numFmtId="0" fontId="10" fillId="0" borderId="2" xfId="0" applyFont="1" applyFill="1" applyBorder="1" applyProtection="1"/>
    <xf numFmtId="164" fontId="7" fillId="0" borderId="2" xfId="0" applyNumberFormat="1" applyFont="1" applyFill="1" applyBorder="1" applyProtection="1"/>
    <xf numFmtId="0" fontId="7" fillId="0" borderId="2" xfId="0" applyFont="1" applyFill="1" applyBorder="1" applyAlignment="1" applyProtection="1">
      <alignment horizontal="right"/>
    </xf>
    <xf numFmtId="2" fontId="7" fillId="0" borderId="2" xfId="0" applyNumberFormat="1" applyFont="1" applyFill="1" applyBorder="1" applyAlignment="1" applyProtection="1">
      <alignment horizontal="right"/>
    </xf>
    <xf numFmtId="4" fontId="10" fillId="0" borderId="2" xfId="0" applyNumberFormat="1" applyFont="1" applyFill="1" applyBorder="1" applyAlignment="1" applyProtection="1">
      <alignment horizontal="right"/>
    </xf>
    <xf numFmtId="0" fontId="6" fillId="0" borderId="0" xfId="0" applyFont="1" applyBorder="1" applyProtection="1"/>
    <xf numFmtId="4" fontId="6" fillId="0" borderId="0" xfId="0" applyNumberFormat="1" applyFont="1" applyBorder="1" applyProtection="1"/>
    <xf numFmtId="0" fontId="4" fillId="0" borderId="2" xfId="0" applyFont="1" applyBorder="1" applyAlignment="1" applyProtection="1">
      <alignment horizontal="center" vertical="center"/>
    </xf>
    <xf numFmtId="0" fontId="4" fillId="0" borderId="2" xfId="0" applyFont="1" applyBorder="1" applyProtection="1"/>
    <xf numFmtId="9" fontId="4" fillId="0" borderId="2" xfId="0" applyNumberFormat="1" applyFont="1" applyBorder="1" applyProtection="1"/>
    <xf numFmtId="0" fontId="4" fillId="0" borderId="2" xfId="0" applyFont="1" applyBorder="1" applyAlignment="1" applyProtection="1">
      <alignment horizontal="right"/>
    </xf>
    <xf numFmtId="4" fontId="4" fillId="0" borderId="2" xfId="0" applyNumberFormat="1" applyFont="1" applyBorder="1" applyProtection="1"/>
    <xf numFmtId="0" fontId="4" fillId="0" borderId="0" xfId="0" applyFont="1" applyBorder="1" applyAlignment="1" applyProtection="1">
      <alignment horizontal="center" vertical="center"/>
    </xf>
    <xf numFmtId="0" fontId="6" fillId="5" borderId="0" xfId="0" applyFont="1" applyFill="1" applyBorder="1" applyAlignment="1" applyProtection="1">
      <alignment vertical="center" wrapText="1"/>
    </xf>
    <xf numFmtId="164" fontId="4" fillId="0" borderId="0" xfId="0" applyNumberFormat="1" applyFont="1" applyBorder="1" applyProtection="1"/>
    <xf numFmtId="0" fontId="4" fillId="0" borderId="0" xfId="0" applyFont="1" applyBorder="1" applyAlignment="1" applyProtection="1">
      <alignment horizontal="right"/>
    </xf>
    <xf numFmtId="0" fontId="4" fillId="0" borderId="0" xfId="0" applyFont="1" applyBorder="1" applyProtection="1"/>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center" vertical="center"/>
    </xf>
    <xf numFmtId="164" fontId="4" fillId="0" borderId="0" xfId="0" applyNumberFormat="1" applyFont="1" applyProtection="1"/>
    <xf numFmtId="0" fontId="4" fillId="0" borderId="0" xfId="0" applyFont="1" applyAlignment="1" applyProtection="1">
      <alignment horizontal="justify" vertical="center"/>
    </xf>
    <xf numFmtId="0" fontId="3" fillId="0" borderId="0" xfId="0" applyFont="1" applyProtection="1"/>
    <xf numFmtId="164" fontId="3" fillId="0" borderId="0" xfId="0" applyNumberFormat="1" applyFont="1" applyProtection="1"/>
    <xf numFmtId="0" fontId="4" fillId="6" borderId="1" xfId="0" applyFont="1" applyFill="1" applyBorder="1" applyAlignment="1" applyProtection="1">
      <alignment horizontal="right" vertical="center"/>
    </xf>
    <xf numFmtId="164" fontId="4" fillId="0" borderId="0" xfId="0" applyNumberFormat="1" applyFont="1" applyFill="1" applyProtection="1"/>
    <xf numFmtId="0" fontId="7" fillId="6" borderId="1" xfId="0" applyFont="1" applyFill="1" applyBorder="1" applyAlignment="1" applyProtection="1">
      <alignment wrapText="1"/>
    </xf>
    <xf numFmtId="0" fontId="4" fillId="6" borderId="1" xfId="0" applyFont="1" applyFill="1" applyBorder="1" applyAlignment="1" applyProtection="1">
      <alignment horizontal="right"/>
    </xf>
    <xf numFmtId="164" fontId="7" fillId="6" borderId="5" xfId="0" applyNumberFormat="1" applyFont="1" applyFill="1" applyBorder="1" applyProtection="1"/>
    <xf numFmtId="0" fontId="4" fillId="6" borderId="5" xfId="0" applyFont="1" applyFill="1" applyBorder="1" applyAlignment="1" applyProtection="1">
      <alignment horizontal="right"/>
    </xf>
    <xf numFmtId="2" fontId="7" fillId="6" borderId="5" xfId="0" applyNumberFormat="1" applyFont="1" applyFill="1" applyBorder="1" applyAlignment="1" applyProtection="1">
      <alignment horizontal="right"/>
    </xf>
    <xf numFmtId="4" fontId="7" fillId="6" borderId="4" xfId="0" applyNumberFormat="1" applyFont="1" applyFill="1" applyBorder="1" applyAlignment="1" applyProtection="1">
      <alignment horizontal="right"/>
    </xf>
    <xf numFmtId="0" fontId="18" fillId="0" borderId="17" xfId="103" applyFont="1" applyBorder="1" applyAlignment="1">
      <alignment horizontal="justify" vertical="top"/>
    </xf>
    <xf numFmtId="0" fontId="0" fillId="0" borderId="17" xfId="0" applyBorder="1"/>
    <xf numFmtId="0" fontId="19" fillId="0" borderId="0" xfId="103" applyFont="1" applyBorder="1" applyAlignment="1">
      <alignment horizontal="justify" vertical="top"/>
    </xf>
    <xf numFmtId="2" fontId="7" fillId="0" borderId="1" xfId="0" applyNumberFormat="1" applyFont="1" applyFill="1" applyBorder="1" applyAlignment="1" applyProtection="1">
      <alignment horizontal="right" vertical="center"/>
    </xf>
    <xf numFmtId="4" fontId="16" fillId="0" borderId="12" xfId="0" applyNumberFormat="1" applyFont="1" applyBorder="1" applyAlignment="1">
      <alignment horizontal="center"/>
    </xf>
    <xf numFmtId="4" fontId="16" fillId="0" borderId="13" xfId="0" applyNumberFormat="1" applyFont="1" applyBorder="1" applyAlignment="1">
      <alignment horizontal="center"/>
    </xf>
    <xf numFmtId="4" fontId="16" fillId="0" borderId="15" xfId="0" applyNumberFormat="1" applyFont="1" applyBorder="1" applyAlignment="1">
      <alignment horizontal="center"/>
    </xf>
    <xf numFmtId="4" fontId="16" fillId="0" borderId="16" xfId="0" applyNumberFormat="1" applyFont="1" applyBorder="1" applyAlignment="1">
      <alignment horizontal="center"/>
    </xf>
    <xf numFmtId="4" fontId="0" fillId="0" borderId="1" xfId="0" applyNumberFormat="1" applyFont="1" applyBorder="1" applyAlignment="1">
      <alignment horizontal="center"/>
    </xf>
    <xf numFmtId="4" fontId="0" fillId="0" borderId="14" xfId="0" applyNumberFormat="1" applyFont="1" applyBorder="1" applyAlignment="1">
      <alignment horizontal="center"/>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7" fillId="0" borderId="0" xfId="0" applyFont="1" applyAlignment="1">
      <alignment horizontal="center" wrapText="1"/>
    </xf>
    <xf numFmtId="0" fontId="10" fillId="4" borderId="3" xfId="0" applyFont="1" applyFill="1" applyBorder="1" applyAlignment="1">
      <alignment horizontal="left" indent="2"/>
    </xf>
    <xf numFmtId="0" fontId="10" fillId="4" borderId="5" xfId="0" applyFont="1" applyFill="1" applyBorder="1" applyAlignment="1">
      <alignment horizontal="left" indent="2"/>
    </xf>
    <xf numFmtId="0" fontId="10" fillId="4" borderId="4" xfId="0" applyFont="1" applyFill="1" applyBorder="1" applyAlignment="1">
      <alignment horizontal="left" indent="2"/>
    </xf>
    <xf numFmtId="0" fontId="6" fillId="4" borderId="1" xfId="0" applyFont="1" applyFill="1" applyBorder="1" applyAlignment="1">
      <alignment horizontal="left" indent="2"/>
    </xf>
    <xf numFmtId="0" fontId="5" fillId="0" borderId="0" xfId="0" applyFont="1" applyFill="1" applyBorder="1" applyAlignment="1">
      <alignment horizontal="center" vertical="top" wrapText="1"/>
    </xf>
    <xf numFmtId="0" fontId="10" fillId="4" borderId="3" xfId="0" applyFont="1" applyFill="1" applyBorder="1" applyAlignment="1" applyProtection="1">
      <alignment horizontal="left" indent="2"/>
    </xf>
    <xf numFmtId="0" fontId="10" fillId="4" borderId="5" xfId="0" applyFont="1" applyFill="1" applyBorder="1" applyAlignment="1" applyProtection="1">
      <alignment horizontal="left" indent="2"/>
    </xf>
    <xf numFmtId="0" fontId="10" fillId="4" borderId="4" xfId="0" applyFont="1" applyFill="1" applyBorder="1" applyAlignment="1" applyProtection="1">
      <alignment horizontal="left" indent="2"/>
    </xf>
    <xf numFmtId="0" fontId="5" fillId="0" borderId="0" xfId="0" applyFont="1" applyFill="1" applyBorder="1" applyAlignment="1" applyProtection="1">
      <alignment horizontal="center" vertical="top" wrapText="1"/>
    </xf>
    <xf numFmtId="0" fontId="6" fillId="4" borderId="1" xfId="0" applyFont="1" applyFill="1" applyBorder="1" applyAlignment="1" applyProtection="1">
      <alignment horizontal="left" indent="2"/>
    </xf>
  </cellXfs>
  <cellStyles count="132">
    <cellStyle name="Comma 2" xfId="99" xr:uid="{00000000-0005-0000-0000-000001000000}"/>
    <cellStyle name="Comma 2 2" xfId="105" xr:uid="{00000000-0005-0000-0000-000002000000}"/>
    <cellStyle name="Comma 3" xfId="102" xr:uid="{00000000-0005-0000-0000-000003000000}"/>
    <cellStyle name="Hiperpovezava" xfId="1" builtinId="8" hidden="1"/>
    <cellStyle name="Hiperpovezava" xfId="3" builtinId="8" hidden="1"/>
    <cellStyle name="Hiperpovezava" xfId="5" builtinId="8" hidden="1"/>
    <cellStyle name="Hiperpovezava" xfId="7" builtinId="8" hidden="1"/>
    <cellStyle name="Hiperpovezava" xfId="9" builtinId="8" hidden="1"/>
    <cellStyle name="Hiperpovezava" xfId="11" builtinId="8" hidden="1"/>
    <cellStyle name="Hiperpovezava" xfId="13" builtinId="8" hidden="1"/>
    <cellStyle name="Hiperpovezava" xfId="15" builtinId="8" hidden="1"/>
    <cellStyle name="Hiperpovezava" xfId="17" builtinId="8" hidden="1"/>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hidden="1"/>
    <cellStyle name="Hiperpovezava" xfId="87" builtinId="8" hidden="1"/>
    <cellStyle name="Hiperpovezava" xfId="89" builtinId="8" hidden="1"/>
    <cellStyle name="Hiperpovezava" xfId="91" builtinId="8" hidden="1"/>
    <cellStyle name="Hiperpovezava" xfId="93" builtinId="8" hidden="1"/>
    <cellStyle name="Hiperpovezava" xfId="95" builtinId="8" hidden="1"/>
    <cellStyle name="Navadno" xfId="0" builtinId="0"/>
    <cellStyle name="Navadno 10" xfId="118" xr:uid="{00000000-0005-0000-0000-000064000000}"/>
    <cellStyle name="Navadno 11" xfId="119" xr:uid="{00000000-0005-0000-0000-000065000000}"/>
    <cellStyle name="Navadno 12" xfId="120" xr:uid="{00000000-0005-0000-0000-000066000000}"/>
    <cellStyle name="Navadno 13" xfId="121" xr:uid="{00000000-0005-0000-0000-000067000000}"/>
    <cellStyle name="Navadno 14" xfId="122" xr:uid="{00000000-0005-0000-0000-000068000000}"/>
    <cellStyle name="Navadno 2" xfId="109" xr:uid="{00000000-0005-0000-0000-000069000000}"/>
    <cellStyle name="Navadno 2 2" xfId="108" xr:uid="{00000000-0005-0000-0000-00006A000000}"/>
    <cellStyle name="Navadno 2 2 2" xfId="123" xr:uid="{00000000-0005-0000-0000-00006B000000}"/>
    <cellStyle name="Navadno 3" xfId="107" xr:uid="{00000000-0005-0000-0000-00006C000000}"/>
    <cellStyle name="Navadno 3 2" xfId="125" xr:uid="{00000000-0005-0000-0000-00006D000000}"/>
    <cellStyle name="Navadno 3 3" xfId="124" xr:uid="{00000000-0005-0000-0000-00006E000000}"/>
    <cellStyle name="Navadno 4" xfId="111" xr:uid="{00000000-0005-0000-0000-00006F000000}"/>
    <cellStyle name="Navadno 4 2" xfId="126" xr:uid="{00000000-0005-0000-0000-000070000000}"/>
    <cellStyle name="Navadno 5" xfId="127" xr:uid="{00000000-0005-0000-0000-000071000000}"/>
    <cellStyle name="Navadno 6" xfId="128" xr:uid="{00000000-0005-0000-0000-000072000000}"/>
    <cellStyle name="Navadno 7" xfId="129" xr:uid="{00000000-0005-0000-0000-000073000000}"/>
    <cellStyle name="Navadno 8" xfId="130" xr:uid="{00000000-0005-0000-0000-000074000000}"/>
    <cellStyle name="Normal 2" xfId="97" xr:uid="{00000000-0005-0000-0000-000076000000}"/>
    <cellStyle name="Normal 2 2" xfId="103" xr:uid="{00000000-0005-0000-0000-000077000000}"/>
    <cellStyle name="Normal 2 3" xfId="116" xr:uid="{00000000-0005-0000-0000-000078000000}"/>
    <cellStyle name="Normal 3" xfId="100" xr:uid="{00000000-0005-0000-0000-000079000000}"/>
    <cellStyle name="Normal 4" xfId="106" xr:uid="{00000000-0005-0000-0000-00007A000000}"/>
    <cellStyle name="Normal 4 2" xfId="117" xr:uid="{00000000-0005-0000-0000-00007B000000}"/>
    <cellStyle name="Normal 4 3" xfId="131" xr:uid="{00000000-0005-0000-0000-00007C000000}"/>
    <cellStyle name="Normal 5" xfId="115" xr:uid="{00000000-0005-0000-0000-00007D000000}"/>
    <cellStyle name="Obiskana hiperpovezava" xfId="2" builtinId="9" hidden="1"/>
    <cellStyle name="Obiskana hiperpovezava" xfId="4" builtinId="9" hidden="1"/>
    <cellStyle name="Obiskana hiperpovezava" xfId="6" builtinId="9" hidden="1"/>
    <cellStyle name="Obiskana hiperpovezava" xfId="8" builtinId="9" hidden="1"/>
    <cellStyle name="Obiskana hiperpovezava" xfId="10" builtinId="9" hidden="1"/>
    <cellStyle name="Obiskana hiperpovezava" xfId="12" builtinId="9" hidden="1"/>
    <cellStyle name="Obiskana hiperpovezava" xfId="14" builtinId="9" hidden="1"/>
    <cellStyle name="Obiskana hiperpovezava" xfId="16" builtinId="9" hidden="1"/>
    <cellStyle name="Obiskana hiperpovezava" xfId="18" builtinId="9" hidden="1"/>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8" builtinId="9" hidden="1"/>
    <cellStyle name="Obiskana hiperpovezava" xfId="90" builtinId="9" hidden="1"/>
    <cellStyle name="Obiskana hiperpovezava" xfId="92" builtinId="9" hidden="1"/>
    <cellStyle name="Obiskana hiperpovezava" xfId="94" builtinId="9" hidden="1"/>
    <cellStyle name="Obiskana hiperpovezava" xfId="96" builtinId="9" hidden="1"/>
    <cellStyle name="Percent 2" xfId="98" xr:uid="{00000000-0005-0000-0000-00007E000000}"/>
    <cellStyle name="Percent 2 2" xfId="104" xr:uid="{00000000-0005-0000-0000-00007F000000}"/>
    <cellStyle name="Percent 3" xfId="101" xr:uid="{00000000-0005-0000-0000-000080000000}"/>
    <cellStyle name="Valuta 2" xfId="112" xr:uid="{00000000-0005-0000-0000-000081000000}"/>
    <cellStyle name="Vejica" xfId="114" builtinId="3"/>
    <cellStyle name="Vejica 2" xfId="110" xr:uid="{00000000-0005-0000-0000-000082000000}"/>
    <cellStyle name="Vejica 3" xfId="113" xr:uid="{00000000-0005-0000-0000-00008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workbookViewId="0">
      <selection activeCell="H14" sqref="H14"/>
    </sheetView>
  </sheetViews>
  <sheetFormatPr defaultColWidth="39.42578125" defaultRowHeight="15" x14ac:dyDescent="0.25"/>
  <cols>
    <col min="1" max="1" width="3.5703125" bestFit="1" customWidth="1"/>
    <col min="2" max="2" width="27.140625" bestFit="1" customWidth="1"/>
    <col min="3" max="3" width="11.85546875" bestFit="1" customWidth="1"/>
    <col min="4" max="9" width="11.42578125" bestFit="1" customWidth="1"/>
  </cols>
  <sheetData>
    <row r="1" spans="1:9" ht="15.75" thickBot="1" x14ac:dyDescent="0.3"/>
    <row r="2" spans="1:9" ht="15.75" thickBot="1" x14ac:dyDescent="0.3">
      <c r="B2" s="282" t="s">
        <v>157</v>
      </c>
      <c r="C2" s="283"/>
      <c r="D2" s="283"/>
      <c r="E2" s="283"/>
      <c r="F2" s="283"/>
      <c r="G2" s="283"/>
      <c r="H2" s="283"/>
      <c r="I2" s="284"/>
    </row>
    <row r="4" spans="1:9" ht="17.25" x14ac:dyDescent="0.3">
      <c r="B4" s="285" t="s">
        <v>23</v>
      </c>
      <c r="C4" s="285"/>
      <c r="D4" s="285"/>
      <c r="E4" s="285"/>
      <c r="F4" s="285"/>
      <c r="G4" s="285"/>
      <c r="H4" s="285"/>
      <c r="I4" s="285"/>
    </row>
    <row r="5" spans="1:9" ht="30" x14ac:dyDescent="0.25">
      <c r="B5" s="76"/>
      <c r="C5" s="146" t="s">
        <v>158</v>
      </c>
      <c r="D5" s="146" t="s">
        <v>159</v>
      </c>
      <c r="E5" s="146" t="s">
        <v>160</v>
      </c>
      <c r="F5" s="146" t="s">
        <v>200</v>
      </c>
      <c r="G5" s="146" t="s">
        <v>208</v>
      </c>
      <c r="H5" s="146" t="s">
        <v>184</v>
      </c>
      <c r="I5" s="146" t="s">
        <v>195</v>
      </c>
    </row>
    <row r="6" spans="1:9" x14ac:dyDescent="0.25">
      <c r="A6" s="77" t="s">
        <v>5</v>
      </c>
      <c r="B6" s="77" t="s">
        <v>12</v>
      </c>
      <c r="C6" s="78">
        <f>'km 1,985-km 2,593'!F29</f>
        <v>5150</v>
      </c>
      <c r="D6" s="78">
        <f>'km 2,690-km 3,362'!F39</f>
        <v>5350</v>
      </c>
      <c r="E6" s="78">
        <f>'km 3,424-km 3,875'!F37</f>
        <v>5150</v>
      </c>
      <c r="F6" s="135">
        <f>'km 4,270-km 5,425'!F35</f>
        <v>10150</v>
      </c>
      <c r="G6" s="135">
        <f>'km 6,695-km 7,170'!F33</f>
        <v>5000</v>
      </c>
      <c r="H6" s="78">
        <f>'km 7,458-km 8,510'!F37</f>
        <v>10150</v>
      </c>
      <c r="I6" s="78">
        <f>'km 9,390-km 9,980'!F33</f>
        <v>5250</v>
      </c>
    </row>
    <row r="7" spans="1:9" x14ac:dyDescent="0.25">
      <c r="A7" s="75"/>
      <c r="B7" s="75"/>
      <c r="C7" s="78"/>
      <c r="D7" s="78"/>
      <c r="E7" s="78"/>
      <c r="F7" s="135"/>
      <c r="G7" s="135"/>
      <c r="H7" s="78"/>
      <c r="I7" s="78"/>
    </row>
    <row r="8" spans="1:9" x14ac:dyDescent="0.25">
      <c r="A8" s="77" t="s">
        <v>7</v>
      </c>
      <c r="B8" s="77" t="s">
        <v>13</v>
      </c>
      <c r="C8" s="78">
        <v>0</v>
      </c>
      <c r="D8" s="78">
        <f>'km 2,690-km 3,362'!F54</f>
        <v>0</v>
      </c>
      <c r="E8" s="78">
        <f>'km 3,424-km 3,875'!F52</f>
        <v>0</v>
      </c>
      <c r="F8" s="135">
        <f>'km 4,270-km 5,425'!F50</f>
        <v>0</v>
      </c>
      <c r="G8" s="135">
        <f>'km 6,695-km 7,170'!F48</f>
        <v>0</v>
      </c>
      <c r="H8" s="78">
        <f>'km 7,458-km 8,510'!F52</f>
        <v>0</v>
      </c>
      <c r="I8" s="78">
        <f>'km 9,390-km 9,980'!F46</f>
        <v>0</v>
      </c>
    </row>
    <row r="9" spans="1:9" x14ac:dyDescent="0.25">
      <c r="A9" s="75"/>
      <c r="B9" s="75"/>
      <c r="C9" s="78"/>
      <c r="D9" s="78"/>
      <c r="E9" s="78"/>
      <c r="F9" s="135"/>
      <c r="G9" s="135"/>
      <c r="H9" s="78"/>
      <c r="I9" s="78"/>
    </row>
    <row r="10" spans="1:9" x14ac:dyDescent="0.25">
      <c r="A10" s="77" t="s">
        <v>9</v>
      </c>
      <c r="B10" s="77" t="s">
        <v>14</v>
      </c>
      <c r="C10" s="78">
        <f>'km 1,985-km 2,593'!F49</f>
        <v>0</v>
      </c>
      <c r="D10" s="78">
        <f>'km 2,690-km 3,362'!F89</f>
        <v>0</v>
      </c>
      <c r="E10" s="78">
        <f>'km 3,424-km 3,875'!F85</f>
        <v>0</v>
      </c>
      <c r="F10" s="135">
        <f>'km 4,270-km 5,425'!F81</f>
        <v>0</v>
      </c>
      <c r="G10" s="135">
        <f>'km 6,695-km 7,170'!F79</f>
        <v>0</v>
      </c>
      <c r="H10" s="78">
        <f>'km 7,458-km 8,510'!F83</f>
        <v>0</v>
      </c>
      <c r="I10" s="78">
        <f>'km 9,390-km 9,980'!F71</f>
        <v>0</v>
      </c>
    </row>
    <row r="11" spans="1:9" x14ac:dyDescent="0.25">
      <c r="A11" s="75"/>
      <c r="B11" s="75"/>
      <c r="C11" s="78"/>
      <c r="D11" s="78"/>
      <c r="E11" s="78"/>
      <c r="F11" s="135"/>
      <c r="G11" s="135"/>
      <c r="H11" s="78"/>
      <c r="I11" s="78"/>
    </row>
    <row r="12" spans="1:9" x14ac:dyDescent="0.25">
      <c r="A12" s="77" t="s">
        <v>37</v>
      </c>
      <c r="B12" s="77" t="s">
        <v>38</v>
      </c>
      <c r="C12" s="78">
        <v>0</v>
      </c>
      <c r="D12" s="78">
        <f>'km 2,690-km 3,362'!F100</f>
        <v>0</v>
      </c>
      <c r="E12" s="78">
        <f>'km 3,424-km 3,875'!F93</f>
        <v>0</v>
      </c>
      <c r="F12" s="135">
        <f>'km 4,270-km 5,425'!F92</f>
        <v>0</v>
      </c>
      <c r="G12" s="135">
        <f>'km 6,695-km 7,170'!F87</f>
        <v>0</v>
      </c>
      <c r="H12" s="78">
        <f>'km 7,458-km 8,510'!F94</f>
        <v>0</v>
      </c>
      <c r="I12" s="78">
        <f>'km 9,390-km 9,980'!F79</f>
        <v>0</v>
      </c>
    </row>
    <row r="13" spans="1:9" x14ac:dyDescent="0.25">
      <c r="A13" s="75"/>
      <c r="B13" s="75"/>
      <c r="C13" s="78"/>
      <c r="D13" s="78"/>
      <c r="E13" s="78"/>
      <c r="F13" s="135"/>
      <c r="G13" s="135"/>
      <c r="H13" s="78"/>
      <c r="I13" s="78"/>
    </row>
    <row r="14" spans="1:9" x14ac:dyDescent="0.25">
      <c r="A14" s="77" t="s">
        <v>50</v>
      </c>
      <c r="B14" s="77" t="s">
        <v>163</v>
      </c>
      <c r="C14" s="78">
        <v>0</v>
      </c>
      <c r="D14" s="78">
        <f>'km 2,690-km 3,362'!F103</f>
        <v>0</v>
      </c>
      <c r="E14" s="78">
        <f>'km 3,424-km 3,875'!F101</f>
        <v>0</v>
      </c>
      <c r="F14" s="135">
        <f>'km 4,270-km 5,425'!F102</f>
        <v>0</v>
      </c>
      <c r="G14" s="135">
        <f>'km 6,695-km 7,170'!F95</f>
        <v>0</v>
      </c>
      <c r="H14" s="78">
        <f>'km 7,458-km 8,510'!F102</f>
        <v>0</v>
      </c>
      <c r="I14" s="78">
        <v>0</v>
      </c>
    </row>
    <row r="15" spans="1:9" x14ac:dyDescent="0.25">
      <c r="A15" s="75"/>
      <c r="B15" s="75"/>
      <c r="C15" s="78"/>
      <c r="D15" s="78"/>
      <c r="E15" s="78"/>
      <c r="F15" s="135"/>
      <c r="G15" s="135"/>
      <c r="H15" s="78"/>
      <c r="I15" s="78"/>
    </row>
    <row r="16" spans="1:9" x14ac:dyDescent="0.25">
      <c r="A16" s="77" t="s">
        <v>19</v>
      </c>
      <c r="B16" s="77" t="s">
        <v>51</v>
      </c>
      <c r="C16" s="78">
        <f>'km 1,985-km 2,593'!F71</f>
        <v>0</v>
      </c>
      <c r="D16" s="78">
        <f>'km 2,690-km 3,362'!F144</f>
        <v>0</v>
      </c>
      <c r="E16" s="78">
        <f>'km 3,424-km 3,875'!F140</f>
        <v>0</v>
      </c>
      <c r="F16" s="135">
        <f>'km 4,270-km 5,425'!F131</f>
        <v>0</v>
      </c>
      <c r="G16" s="135">
        <f>'km 6,695-km 7,170'!F126</f>
        <v>0</v>
      </c>
      <c r="H16" s="78">
        <f>'km 7,458-km 8,510'!F133</f>
        <v>0</v>
      </c>
      <c r="I16" s="78">
        <f>'km 9,390-km 9,980'!F104</f>
        <v>0</v>
      </c>
    </row>
    <row r="17" spans="1:9" x14ac:dyDescent="0.25">
      <c r="A17" s="75"/>
      <c r="B17" s="75"/>
      <c r="C17" s="78"/>
      <c r="D17" s="78"/>
      <c r="E17" s="78"/>
      <c r="F17" s="135"/>
      <c r="G17" s="135"/>
      <c r="H17" s="78"/>
      <c r="I17" s="78"/>
    </row>
    <row r="18" spans="1:9" x14ac:dyDescent="0.25">
      <c r="A18" s="77" t="s">
        <v>20</v>
      </c>
      <c r="B18" s="77" t="s">
        <v>16</v>
      </c>
      <c r="C18" s="78">
        <f>'km 1,985-km 2,593'!F85</f>
        <v>0</v>
      </c>
      <c r="D18" s="78">
        <f>'km 2,690-km 3,362'!F156</f>
        <v>0</v>
      </c>
      <c r="E18" s="78">
        <f>'km 3,424-km 3,875'!F152</f>
        <v>0</v>
      </c>
      <c r="F18" s="135">
        <f>'km 4,270-km 5,425'!F143</f>
        <v>0</v>
      </c>
      <c r="G18" s="135">
        <f>'km 6,695-km 7,170'!F136</f>
        <v>0</v>
      </c>
      <c r="H18" s="78">
        <f>'km 7,458-km 8,510'!F145</f>
        <v>0</v>
      </c>
      <c r="I18" s="78">
        <f>'km 9,390-km 9,980'!F116</f>
        <v>0</v>
      </c>
    </row>
    <row r="19" spans="1:9" x14ac:dyDescent="0.25">
      <c r="A19" s="75"/>
      <c r="B19" s="75"/>
      <c r="C19" s="78"/>
      <c r="D19" s="78"/>
      <c r="E19" s="78"/>
      <c r="F19" s="135"/>
      <c r="G19" s="135"/>
      <c r="H19" s="78"/>
      <c r="I19" s="78"/>
    </row>
    <row r="20" spans="1:9" x14ac:dyDescent="0.25">
      <c r="A20" s="77" t="s">
        <v>26</v>
      </c>
      <c r="B20" s="77" t="s">
        <v>52</v>
      </c>
      <c r="C20" s="78">
        <f>+'km 1,985-km 2,593'!F98</f>
        <v>515</v>
      </c>
      <c r="D20" s="78">
        <f>'km 2,690-km 3,362'!F158</f>
        <v>535</v>
      </c>
      <c r="E20" s="78">
        <f>'km 3,424-km 3,875'!F154</f>
        <v>515</v>
      </c>
      <c r="F20" s="135">
        <f>'km 4,270-km 5,425'!F145</f>
        <v>1015</v>
      </c>
      <c r="G20" s="135">
        <f>'km 6,695-km 7,170'!F138</f>
        <v>500</v>
      </c>
      <c r="H20" s="78">
        <f>'km 7,458-km 8,510'!F147</f>
        <v>1015</v>
      </c>
      <c r="I20" s="78">
        <f>'km 9,390-km 9,980'!F118</f>
        <v>525</v>
      </c>
    </row>
    <row r="21" spans="1:9" x14ac:dyDescent="0.25">
      <c r="A21" s="75"/>
      <c r="B21" s="75"/>
      <c r="C21" s="79"/>
      <c r="D21" s="79"/>
      <c r="E21" s="79"/>
      <c r="F21" s="136"/>
      <c r="G21" s="136"/>
      <c r="H21" s="79"/>
      <c r="I21" s="79"/>
    </row>
    <row r="22" spans="1:9" x14ac:dyDescent="0.25">
      <c r="A22" s="77"/>
      <c r="B22" s="77" t="s">
        <v>53</v>
      </c>
      <c r="C22" s="78">
        <f t="shared" ref="C22:I22" si="0">+SUM(C6:C21)</f>
        <v>5665</v>
      </c>
      <c r="D22" s="78">
        <f t="shared" si="0"/>
        <v>5885</v>
      </c>
      <c r="E22" s="78">
        <f t="shared" si="0"/>
        <v>5665</v>
      </c>
      <c r="F22" s="135">
        <f t="shared" si="0"/>
        <v>11165</v>
      </c>
      <c r="G22" s="135">
        <f t="shared" si="0"/>
        <v>5500</v>
      </c>
      <c r="H22" s="78">
        <f t="shared" si="0"/>
        <v>11165</v>
      </c>
      <c r="I22" s="78">
        <f t="shared" si="0"/>
        <v>5775</v>
      </c>
    </row>
    <row r="23" spans="1:9" x14ac:dyDescent="0.25">
      <c r="A23" s="77"/>
      <c r="B23" s="77" t="s">
        <v>54</v>
      </c>
      <c r="C23" s="78">
        <f t="shared" ref="C23:I23" si="1">0.22*C22</f>
        <v>1246.3</v>
      </c>
      <c r="D23" s="78">
        <f t="shared" si="1"/>
        <v>1294.7</v>
      </c>
      <c r="E23" s="78">
        <f t="shared" si="1"/>
        <v>1246.3</v>
      </c>
      <c r="F23" s="135">
        <f t="shared" si="1"/>
        <v>2456.3000000000002</v>
      </c>
      <c r="G23" s="135">
        <f t="shared" si="1"/>
        <v>1210</v>
      </c>
      <c r="H23" s="78">
        <f t="shared" si="1"/>
        <v>2456.3000000000002</v>
      </c>
      <c r="I23" s="78">
        <f t="shared" si="1"/>
        <v>1270.5</v>
      </c>
    </row>
    <row r="24" spans="1:9" x14ac:dyDescent="0.25">
      <c r="A24" s="77"/>
      <c r="B24" s="77" t="s">
        <v>55</v>
      </c>
      <c r="C24" s="78">
        <f t="shared" ref="C24:I24" si="2">+SUM(C22:C23)</f>
        <v>6911.3</v>
      </c>
      <c r="D24" s="78">
        <f t="shared" si="2"/>
        <v>7179.7</v>
      </c>
      <c r="E24" s="78">
        <f t="shared" si="2"/>
        <v>6911.3</v>
      </c>
      <c r="F24" s="135">
        <f t="shared" si="2"/>
        <v>13621.3</v>
      </c>
      <c r="G24" s="135">
        <f t="shared" si="2"/>
        <v>6710</v>
      </c>
      <c r="H24" s="78">
        <f t="shared" si="2"/>
        <v>13621.3</v>
      </c>
      <c r="I24" s="78">
        <f t="shared" si="2"/>
        <v>7045.5</v>
      </c>
    </row>
    <row r="25" spans="1:9" ht="15.75" thickBot="1" x14ac:dyDescent="0.3">
      <c r="A25" s="75"/>
      <c r="B25" s="75"/>
      <c r="C25" s="75"/>
      <c r="D25" s="75"/>
      <c r="E25" s="75"/>
    </row>
    <row r="26" spans="1:9" x14ac:dyDescent="0.25">
      <c r="A26" s="80"/>
      <c r="B26" s="81" t="s">
        <v>56</v>
      </c>
      <c r="C26" s="276">
        <f>+SUM(C22:I22)</f>
        <v>50820</v>
      </c>
      <c r="D26" s="276"/>
      <c r="E26" s="276"/>
      <c r="F26" s="276"/>
      <c r="G26" s="276"/>
      <c r="H26" s="276"/>
      <c r="I26" s="277"/>
    </row>
    <row r="27" spans="1:9" x14ac:dyDescent="0.25">
      <c r="A27" s="80"/>
      <c r="B27" s="82" t="s">
        <v>54</v>
      </c>
      <c r="C27" s="280">
        <f>+SUM(C23:I23)</f>
        <v>11180.400000000001</v>
      </c>
      <c r="D27" s="280"/>
      <c r="E27" s="280"/>
      <c r="F27" s="280"/>
      <c r="G27" s="280"/>
      <c r="H27" s="280"/>
      <c r="I27" s="281"/>
    </row>
    <row r="28" spans="1:9" ht="15.75" thickBot="1" x14ac:dyDescent="0.3">
      <c r="A28" s="80"/>
      <c r="B28" s="83" t="s">
        <v>57</v>
      </c>
      <c r="C28" s="278">
        <f>+SUM(C24:I24)</f>
        <v>62000.399999999994</v>
      </c>
      <c r="D28" s="278"/>
      <c r="E28" s="278"/>
      <c r="F28" s="278"/>
      <c r="G28" s="278"/>
      <c r="H28" s="278"/>
      <c r="I28" s="279"/>
    </row>
  </sheetData>
  <sheetProtection algorithmName="SHA-512" hashValue="hw/u2DhChNVq5vO4RNdJv7bId+bve9kbFDB/J8MWto2cRMU7lDYpHD5vGgkI5m+RIolkxmvWAOo5wzZRvN3ybA==" saltValue="MAVKp3vRuKoIt22QnP/qgQ==" spinCount="100000" sheet="1" selectLockedCells="1"/>
  <mergeCells count="5">
    <mergeCell ref="C26:I26"/>
    <mergeCell ref="C28:I28"/>
    <mergeCell ref="C27:I27"/>
    <mergeCell ref="B2:I2"/>
    <mergeCell ref="B4:I4"/>
  </mergeCells>
  <pageMargins left="0.7" right="0.7"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workbookViewId="0">
      <selection sqref="A1:A16"/>
    </sheetView>
  </sheetViews>
  <sheetFormatPr defaultColWidth="103.7109375" defaultRowHeight="15" x14ac:dyDescent="0.25"/>
  <cols>
    <col min="1" max="1" width="103.140625" bestFit="1" customWidth="1"/>
  </cols>
  <sheetData>
    <row r="1" spans="1:3" ht="18.75" x14ac:dyDescent="0.3">
      <c r="A1" s="150" t="s">
        <v>237</v>
      </c>
    </row>
    <row r="2" spans="1:3" ht="105" customHeight="1" x14ac:dyDescent="0.25">
      <c r="A2" s="149" t="s">
        <v>238</v>
      </c>
      <c r="B2" s="148"/>
      <c r="C2" s="148"/>
    </row>
    <row r="3" spans="1:3" ht="75" x14ac:dyDescent="0.25">
      <c r="A3" s="272" t="s">
        <v>58</v>
      </c>
    </row>
    <row r="4" spans="1:3" x14ac:dyDescent="0.25">
      <c r="A4" s="274" t="s">
        <v>59</v>
      </c>
    </row>
    <row r="5" spans="1:3" x14ac:dyDescent="0.25">
      <c r="A5" s="84" t="s">
        <v>239</v>
      </c>
    </row>
    <row r="6" spans="1:3" x14ac:dyDescent="0.25">
      <c r="A6" s="84" t="s">
        <v>60</v>
      </c>
    </row>
    <row r="7" spans="1:3" ht="30" x14ac:dyDescent="0.25">
      <c r="A7" s="84" t="s">
        <v>61</v>
      </c>
    </row>
    <row r="8" spans="1:3" ht="48" customHeight="1" x14ac:dyDescent="0.25">
      <c r="A8" s="84" t="s">
        <v>62</v>
      </c>
    </row>
    <row r="9" spans="1:3" x14ac:dyDescent="0.25">
      <c r="A9" s="84" t="s">
        <v>63</v>
      </c>
    </row>
    <row r="10" spans="1:3" x14ac:dyDescent="0.25">
      <c r="A10" s="84" t="s">
        <v>64</v>
      </c>
    </row>
    <row r="11" spans="1:3" x14ac:dyDescent="0.25">
      <c r="A11" s="84" t="s">
        <v>65</v>
      </c>
    </row>
    <row r="12" spans="1:3" x14ac:dyDescent="0.25">
      <c r="A12" s="272" t="s">
        <v>66</v>
      </c>
    </row>
    <row r="13" spans="1:3" ht="30" x14ac:dyDescent="0.25">
      <c r="A13" s="84" t="s">
        <v>67</v>
      </c>
    </row>
    <row r="14" spans="1:3" ht="60" x14ac:dyDescent="0.25">
      <c r="A14" s="84" t="s">
        <v>243</v>
      </c>
    </row>
    <row r="15" spans="1:3" x14ac:dyDescent="0.25">
      <c r="A15" s="84" t="s">
        <v>244</v>
      </c>
    </row>
    <row r="16" spans="1:3" ht="25.5" x14ac:dyDescent="0.25">
      <c r="A16" s="149" t="s">
        <v>240</v>
      </c>
      <c r="B16" s="149"/>
      <c r="C16" s="149"/>
    </row>
    <row r="17" spans="1:1" x14ac:dyDescent="0.25">
      <c r="A17" s="273"/>
    </row>
  </sheetData>
  <sheetProtection algorithmName="SHA-512" hashValue="hTNDDfajrXQmOBfngE72/G6759U6G6E/u7G0/8hV0ZPMSBxhKtx8He1MbKwu/yVw6/hfp+Qilp0Yhj/m685w9A==" saltValue="/KUCe258mWJsyUSeRZilJA==" spinCount="100000" sheet="1" selectLockedCells="1"/>
  <pageMargins left="0.7" right="0.7" top="0.75" bottom="0.75" header="0.3" footer="0.3"/>
  <pageSetup paperSize="9" scale="2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107"/>
  <sheetViews>
    <sheetView zoomScaleNormal="100" zoomScaleSheetLayoutView="70" zoomScalePageLayoutView="80" workbookViewId="0">
      <selection activeCell="E9" sqref="E9"/>
    </sheetView>
  </sheetViews>
  <sheetFormatPr defaultColWidth="8.85546875" defaultRowHeight="11.85" customHeight="1" x14ac:dyDescent="0.2"/>
  <cols>
    <col min="1" max="1" width="4" style="1" bestFit="1" customWidth="1"/>
    <col min="2" max="2" width="86.140625" style="1" customWidth="1"/>
    <col min="3" max="3" width="10.5703125" style="2" bestFit="1" customWidth="1"/>
    <col min="4" max="4" width="6.85546875" style="69" customWidth="1"/>
    <col min="5" max="5" width="14.7109375" style="1" bestFit="1" customWidth="1"/>
    <col min="6" max="6" width="11.28515625" style="1" bestFit="1" customWidth="1"/>
    <col min="7" max="16384" width="8.85546875" style="147"/>
  </cols>
  <sheetData>
    <row r="1" spans="1:8" ht="36" customHeight="1" x14ac:dyDescent="0.2">
      <c r="A1" s="290" t="s">
        <v>68</v>
      </c>
      <c r="B1" s="290"/>
      <c r="C1" s="290"/>
      <c r="D1" s="290"/>
      <c r="E1" s="290"/>
      <c r="F1" s="290"/>
    </row>
    <row r="2" spans="1:8" ht="18" x14ac:dyDescent="0.2">
      <c r="A2" s="290" t="s">
        <v>120</v>
      </c>
      <c r="B2" s="290"/>
      <c r="C2" s="290"/>
      <c r="D2" s="290"/>
      <c r="E2" s="290"/>
      <c r="F2" s="290"/>
    </row>
    <row r="3" spans="1:8" ht="18" customHeight="1" x14ac:dyDescent="0.25">
      <c r="A3" s="71"/>
      <c r="B3" s="71"/>
      <c r="C3" s="71"/>
      <c r="D3" s="71"/>
      <c r="E3" s="71"/>
      <c r="F3" s="71"/>
    </row>
    <row r="4" spans="1:8" s="34" customFormat="1" ht="15" customHeight="1" x14ac:dyDescent="0.25">
      <c r="A4" s="50" t="s">
        <v>114</v>
      </c>
      <c r="B4" s="6" t="s">
        <v>0</v>
      </c>
      <c r="C4" s="5" t="s">
        <v>1</v>
      </c>
      <c r="D4" s="64" t="s">
        <v>2</v>
      </c>
      <c r="E4" s="4" t="s">
        <v>3</v>
      </c>
      <c r="F4" s="4" t="s">
        <v>4</v>
      </c>
    </row>
    <row r="5" spans="1:8" s="34" customFormat="1" ht="15" customHeight="1" x14ac:dyDescent="0.2">
      <c r="A5" s="121"/>
      <c r="B5" s="122"/>
      <c r="C5" s="99"/>
      <c r="D5" s="108"/>
      <c r="E5" s="103"/>
      <c r="F5" s="104"/>
    </row>
    <row r="6" spans="1:8" s="34" customFormat="1" ht="15" customHeight="1" x14ac:dyDescent="0.25">
      <c r="A6" s="52" t="s">
        <v>5</v>
      </c>
      <c r="B6" s="8" t="s">
        <v>12</v>
      </c>
      <c r="C6" s="9"/>
      <c r="D6" s="65"/>
      <c r="E6" s="10"/>
      <c r="F6" s="10"/>
    </row>
    <row r="7" spans="1:8" s="34" customFormat="1" ht="14.25" x14ac:dyDescent="0.2">
      <c r="A7" s="121"/>
      <c r="B7" s="122"/>
      <c r="C7" s="99"/>
      <c r="D7" s="108"/>
      <c r="E7" s="103"/>
      <c r="F7" s="104"/>
    </row>
    <row r="8" spans="1:8" s="34" customFormat="1" ht="15" x14ac:dyDescent="0.25">
      <c r="A8" s="286" t="s">
        <v>36</v>
      </c>
      <c r="B8" s="287"/>
      <c r="C8" s="287"/>
      <c r="D8" s="287"/>
      <c r="E8" s="287"/>
      <c r="F8" s="288"/>
    </row>
    <row r="9" spans="1:8" s="34" customFormat="1" ht="57" x14ac:dyDescent="0.2">
      <c r="A9" s="126">
        <v>1</v>
      </c>
      <c r="B9" s="134" t="s">
        <v>70</v>
      </c>
      <c r="C9" s="100">
        <v>607</v>
      </c>
      <c r="D9" s="106" t="s">
        <v>69</v>
      </c>
      <c r="E9" s="151"/>
      <c r="F9" s="101">
        <f>ROUND(E9*C9,2)</f>
        <v>0</v>
      </c>
    </row>
    <row r="10" spans="1:8" s="40" customFormat="1" ht="15" customHeight="1" x14ac:dyDescent="0.2">
      <c r="A10" s="121"/>
      <c r="B10" s="122"/>
      <c r="C10" s="99"/>
      <c r="D10" s="108"/>
      <c r="E10" s="103"/>
      <c r="F10" s="104"/>
    </row>
    <row r="11" spans="1:8" s="34" customFormat="1" ht="42.75" x14ac:dyDescent="0.2">
      <c r="A11" s="126">
        <v>2</v>
      </c>
      <c r="B11" s="134" t="s">
        <v>241</v>
      </c>
      <c r="C11" s="100">
        <v>150</v>
      </c>
      <c r="D11" s="106" t="s">
        <v>222</v>
      </c>
      <c r="E11" s="275">
        <v>1</v>
      </c>
      <c r="F11" s="101">
        <f>ROUND(E11*C11,2)</f>
        <v>150</v>
      </c>
    </row>
    <row r="12" spans="1:8" s="40" customFormat="1" ht="15" customHeight="1" x14ac:dyDescent="0.2">
      <c r="A12" s="121"/>
      <c r="B12" s="122"/>
      <c r="C12" s="99"/>
      <c r="D12" s="108"/>
      <c r="E12" s="103"/>
      <c r="F12" s="104"/>
      <c r="H12" s="101"/>
    </row>
    <row r="13" spans="1:8" s="34" customFormat="1" ht="15" x14ac:dyDescent="0.25">
      <c r="A13" s="286" t="s">
        <v>41</v>
      </c>
      <c r="B13" s="287"/>
      <c r="C13" s="287"/>
      <c r="D13" s="287"/>
      <c r="E13" s="287"/>
      <c r="F13" s="288"/>
    </row>
    <row r="14" spans="1:8" s="40" customFormat="1" ht="28.5" x14ac:dyDescent="0.2">
      <c r="A14" s="124">
        <v>3</v>
      </c>
      <c r="B14" s="128" t="s">
        <v>77</v>
      </c>
      <c r="C14" s="98">
        <v>19</v>
      </c>
      <c r="D14" s="107" t="s">
        <v>6</v>
      </c>
      <c r="E14" s="151"/>
      <c r="F14" s="101">
        <f>ROUND(E14*C14,2)</f>
        <v>0</v>
      </c>
    </row>
    <row r="15" spans="1:8" s="40" customFormat="1" ht="15" customHeight="1" x14ac:dyDescent="0.2">
      <c r="A15" s="121"/>
      <c r="B15" s="122"/>
      <c r="C15" s="99"/>
      <c r="D15" s="108"/>
      <c r="E15" s="103"/>
      <c r="F15" s="101"/>
    </row>
    <row r="16" spans="1:8" s="40" customFormat="1" ht="28.5" x14ac:dyDescent="0.2">
      <c r="A16" s="125">
        <v>4</v>
      </c>
      <c r="B16" s="131" t="s">
        <v>78</v>
      </c>
      <c r="C16" s="98">
        <v>20</v>
      </c>
      <c r="D16" s="107" t="s">
        <v>6</v>
      </c>
      <c r="E16" s="151"/>
      <c r="F16" s="101">
        <f t="shared" ref="F16:F22" si="0">ROUND(E16*C16,2)</f>
        <v>0</v>
      </c>
    </row>
    <row r="17" spans="1:6" s="40" customFormat="1" ht="15" customHeight="1" x14ac:dyDescent="0.2">
      <c r="A17" s="121"/>
      <c r="B17" s="122"/>
      <c r="C17" s="99"/>
      <c r="D17" s="108"/>
      <c r="E17" s="103"/>
      <c r="F17" s="101"/>
    </row>
    <row r="18" spans="1:6" s="40" customFormat="1" ht="28.5" x14ac:dyDescent="0.2">
      <c r="A18" s="125">
        <v>5</v>
      </c>
      <c r="B18" s="131" t="s">
        <v>221</v>
      </c>
      <c r="C18" s="98">
        <v>2</v>
      </c>
      <c r="D18" s="107" t="s">
        <v>6</v>
      </c>
      <c r="E18" s="151"/>
      <c r="F18" s="101">
        <f t="shared" si="0"/>
        <v>0</v>
      </c>
    </row>
    <row r="19" spans="1:6" s="40" customFormat="1" ht="15" customHeight="1" x14ac:dyDescent="0.2">
      <c r="A19" s="121"/>
      <c r="B19" s="122"/>
      <c r="C19" s="99"/>
      <c r="D19" s="108"/>
      <c r="E19" s="103"/>
      <c r="F19" s="101"/>
    </row>
    <row r="20" spans="1:6" s="40" customFormat="1" ht="14.25" x14ac:dyDescent="0.2">
      <c r="A20" s="124">
        <v>6</v>
      </c>
      <c r="B20" s="128" t="s">
        <v>71</v>
      </c>
      <c r="C20" s="98">
        <v>667</v>
      </c>
      <c r="D20" s="107" t="s">
        <v>8</v>
      </c>
      <c r="E20" s="151"/>
      <c r="F20" s="101">
        <f t="shared" si="0"/>
        <v>0</v>
      </c>
    </row>
    <row r="21" spans="1:6" s="40" customFormat="1" ht="15" customHeight="1" x14ac:dyDescent="0.2">
      <c r="A21" s="56"/>
      <c r="B21" s="70"/>
      <c r="C21" s="99"/>
      <c r="D21" s="108"/>
      <c r="E21" s="103"/>
      <c r="F21" s="101"/>
    </row>
    <row r="22" spans="1:6" s="40" customFormat="1" ht="28.5" x14ac:dyDescent="0.2">
      <c r="A22" s="123" t="s">
        <v>115</v>
      </c>
      <c r="B22" s="91" t="s">
        <v>122</v>
      </c>
      <c r="C22" s="98">
        <v>4407</v>
      </c>
      <c r="D22" s="107" t="s">
        <v>8</v>
      </c>
      <c r="E22" s="151"/>
      <c r="F22" s="101">
        <f t="shared" si="0"/>
        <v>0</v>
      </c>
    </row>
    <row r="23" spans="1:6" s="40" customFormat="1" ht="15" customHeight="1" x14ac:dyDescent="0.2">
      <c r="A23" s="121"/>
      <c r="B23" s="122"/>
      <c r="C23" s="99"/>
      <c r="D23" s="108"/>
      <c r="E23" s="103"/>
      <c r="F23" s="104"/>
    </row>
    <row r="24" spans="1:6" s="34" customFormat="1" ht="15" x14ac:dyDescent="0.25">
      <c r="A24" s="286" t="s">
        <v>31</v>
      </c>
      <c r="B24" s="287"/>
      <c r="C24" s="287"/>
      <c r="D24" s="287"/>
      <c r="E24" s="287"/>
      <c r="F24" s="288"/>
    </row>
    <row r="25" spans="1:6" s="40" customFormat="1" ht="28.5" x14ac:dyDescent="0.2">
      <c r="A25" s="123" t="s">
        <v>86</v>
      </c>
      <c r="B25" s="132" t="s">
        <v>43</v>
      </c>
      <c r="C25" s="100">
        <v>5000</v>
      </c>
      <c r="D25" s="106" t="s">
        <v>222</v>
      </c>
      <c r="E25" s="105">
        <v>1</v>
      </c>
      <c r="F25" s="101">
        <f>+E25*C25</f>
        <v>5000</v>
      </c>
    </row>
    <row r="26" spans="1:6" s="40" customFormat="1" ht="15" customHeight="1" x14ac:dyDescent="0.2">
      <c r="A26" s="121"/>
      <c r="B26" s="122"/>
      <c r="C26" s="99"/>
      <c r="D26" s="108"/>
      <c r="E26" s="103"/>
      <c r="F26" s="104"/>
    </row>
    <row r="27" spans="1:6" s="40" customFormat="1" ht="28.5" x14ac:dyDescent="0.2">
      <c r="A27" s="123" t="s">
        <v>87</v>
      </c>
      <c r="B27" s="132" t="s">
        <v>81</v>
      </c>
      <c r="C27" s="100">
        <v>1</v>
      </c>
      <c r="D27" s="106" t="s">
        <v>6</v>
      </c>
      <c r="E27" s="151"/>
      <c r="F27" s="101">
        <f>ROUND(E27*C27,2)</f>
        <v>0</v>
      </c>
    </row>
    <row r="28" spans="1:6" s="40" customFormat="1" ht="14.25" x14ac:dyDescent="0.2">
      <c r="A28" s="121"/>
      <c r="B28" s="122"/>
      <c r="C28" s="99"/>
      <c r="D28" s="108"/>
      <c r="E28" s="103"/>
      <c r="F28" s="104"/>
    </row>
    <row r="29" spans="1:6" s="13" customFormat="1" ht="12.95" customHeight="1" x14ac:dyDescent="0.25">
      <c r="A29" s="55" t="s">
        <v>5</v>
      </c>
      <c r="B29" s="11" t="s">
        <v>18</v>
      </c>
      <c r="C29" s="12"/>
      <c r="D29" s="66"/>
      <c r="E29" s="11"/>
      <c r="F29" s="38">
        <f>+SUM(F25:F27)+SUM(F14:F22)+SUM(F9:F11)</f>
        <v>5150</v>
      </c>
    </row>
    <row r="30" spans="1:6" s="40" customFormat="1" ht="15" customHeight="1" x14ac:dyDescent="0.2">
      <c r="A30" s="121"/>
      <c r="B30" s="122"/>
      <c r="C30" s="99"/>
      <c r="D30" s="108"/>
      <c r="E30" s="103"/>
      <c r="F30" s="104"/>
    </row>
    <row r="31" spans="1:6" s="19" customFormat="1" ht="15" customHeight="1" x14ac:dyDescent="0.25">
      <c r="A31" s="121"/>
      <c r="B31" s="122"/>
      <c r="C31" s="99"/>
      <c r="D31" s="108"/>
      <c r="E31" s="103"/>
      <c r="F31" s="104"/>
    </row>
    <row r="32" spans="1:6" s="34" customFormat="1" ht="15" customHeight="1" x14ac:dyDescent="0.25">
      <c r="A32" s="52" t="s">
        <v>9</v>
      </c>
      <c r="B32" s="8" t="s">
        <v>40</v>
      </c>
      <c r="C32" s="9"/>
      <c r="D32" s="65"/>
      <c r="E32" s="10"/>
      <c r="F32" s="10"/>
    </row>
    <row r="33" spans="1:6" s="34" customFormat="1" ht="14.25" x14ac:dyDescent="0.2">
      <c r="A33" s="121"/>
      <c r="B33" s="122"/>
      <c r="C33" s="99"/>
      <c r="D33" s="108"/>
      <c r="E33" s="103"/>
      <c r="F33" s="104"/>
    </row>
    <row r="34" spans="1:6" s="34" customFormat="1" ht="15" x14ac:dyDescent="0.25">
      <c r="A34" s="286" t="s">
        <v>33</v>
      </c>
      <c r="B34" s="287"/>
      <c r="C34" s="287"/>
      <c r="D34" s="287"/>
      <c r="E34" s="287"/>
      <c r="F34" s="288"/>
    </row>
    <row r="35" spans="1:6" s="40" customFormat="1" ht="14.25" x14ac:dyDescent="0.2">
      <c r="A35" s="123" t="s">
        <v>88</v>
      </c>
      <c r="B35" s="132" t="s">
        <v>121</v>
      </c>
      <c r="C35" s="100">
        <v>4300</v>
      </c>
      <c r="D35" s="106" t="s">
        <v>8</v>
      </c>
      <c r="E35" s="151"/>
      <c r="F35" s="101">
        <f>ROUND(E35*C35,2)</f>
        <v>0</v>
      </c>
    </row>
    <row r="36" spans="1:6" s="40" customFormat="1" ht="14.25" x14ac:dyDescent="0.2">
      <c r="A36" s="121"/>
      <c r="B36" s="122"/>
      <c r="C36" s="99"/>
      <c r="D36" s="108"/>
      <c r="E36" s="103"/>
      <c r="F36" s="101"/>
    </row>
    <row r="37" spans="1:6" s="40" customFormat="1" ht="15" customHeight="1" x14ac:dyDescent="0.2">
      <c r="A37" s="123" t="s">
        <v>89</v>
      </c>
      <c r="B37" s="133" t="s">
        <v>225</v>
      </c>
      <c r="C37" s="100">
        <v>4407</v>
      </c>
      <c r="D37" s="106" t="s">
        <v>8</v>
      </c>
      <c r="E37" s="151"/>
      <c r="F37" s="101">
        <f t="shared" ref="F37" si="1">ROUND(E37*C37,2)</f>
        <v>0</v>
      </c>
    </row>
    <row r="38" spans="1:6" s="40" customFormat="1" ht="14.25" x14ac:dyDescent="0.2">
      <c r="A38" s="121"/>
      <c r="B38" s="122"/>
      <c r="C38" s="99"/>
      <c r="D38" s="108"/>
      <c r="E38" s="103"/>
      <c r="F38" s="104"/>
    </row>
    <row r="39" spans="1:6" s="40" customFormat="1" ht="15" x14ac:dyDescent="0.25">
      <c r="A39" s="286" t="s">
        <v>34</v>
      </c>
      <c r="B39" s="287"/>
      <c r="C39" s="287"/>
      <c r="D39" s="287"/>
      <c r="E39" s="287"/>
      <c r="F39" s="288"/>
    </row>
    <row r="40" spans="1:6" s="40" customFormat="1" ht="28.5" x14ac:dyDescent="0.2">
      <c r="A40" s="123" t="s">
        <v>90</v>
      </c>
      <c r="B40" s="128" t="s">
        <v>42</v>
      </c>
      <c r="C40" s="98">
        <v>4407</v>
      </c>
      <c r="D40" s="107" t="s">
        <v>8</v>
      </c>
      <c r="E40" s="151"/>
      <c r="F40" s="102">
        <f>ROUND(E40*C40,2)</f>
        <v>0</v>
      </c>
    </row>
    <row r="41" spans="1:6" s="40" customFormat="1" ht="15" customHeight="1" x14ac:dyDescent="0.2">
      <c r="A41" s="121"/>
      <c r="B41" s="122"/>
      <c r="C41" s="99"/>
      <c r="D41" s="108"/>
      <c r="E41" s="103"/>
      <c r="F41" s="102"/>
    </row>
    <row r="42" spans="1:6" s="40" customFormat="1" ht="20.25" customHeight="1" x14ac:dyDescent="0.2">
      <c r="A42" s="127">
        <v>13</v>
      </c>
      <c r="B42" s="120" t="s">
        <v>47</v>
      </c>
      <c r="C42" s="98">
        <v>8707</v>
      </c>
      <c r="D42" s="107" t="s">
        <v>8</v>
      </c>
      <c r="E42" s="151"/>
      <c r="F42" s="102">
        <f t="shared" ref="F42:F44" si="2">ROUND(E42*C42,2)</f>
        <v>0</v>
      </c>
    </row>
    <row r="43" spans="1:6" s="40" customFormat="1" ht="15" customHeight="1" x14ac:dyDescent="0.2">
      <c r="A43" s="121"/>
      <c r="B43" s="122"/>
      <c r="C43" s="99"/>
      <c r="D43" s="108"/>
      <c r="E43" s="103"/>
      <c r="F43" s="102"/>
    </row>
    <row r="44" spans="1:6" s="40" customFormat="1" ht="29.25" customHeight="1" x14ac:dyDescent="0.2">
      <c r="A44" s="127">
        <v>14</v>
      </c>
      <c r="B44" s="120" t="s">
        <v>227</v>
      </c>
      <c r="C44" s="98">
        <v>638</v>
      </c>
      <c r="D44" s="107" t="s">
        <v>69</v>
      </c>
      <c r="E44" s="151"/>
      <c r="F44" s="102">
        <f t="shared" si="2"/>
        <v>0</v>
      </c>
    </row>
    <row r="45" spans="1:6" s="40" customFormat="1" ht="15" customHeight="1" x14ac:dyDescent="0.2">
      <c r="A45" s="121"/>
      <c r="B45" s="122"/>
      <c r="C45" s="99"/>
      <c r="D45" s="108"/>
      <c r="E45" s="103"/>
      <c r="F45" s="104"/>
    </row>
    <row r="46" spans="1:6" s="40" customFormat="1" ht="15" x14ac:dyDescent="0.25">
      <c r="A46" s="286" t="s">
        <v>44</v>
      </c>
      <c r="B46" s="287"/>
      <c r="C46" s="287"/>
      <c r="D46" s="287"/>
      <c r="E46" s="287"/>
      <c r="F46" s="288"/>
    </row>
    <row r="47" spans="1:6" s="40" customFormat="1" ht="28.5" x14ac:dyDescent="0.2">
      <c r="A47" s="123" t="s">
        <v>93</v>
      </c>
      <c r="B47" s="132" t="s">
        <v>223</v>
      </c>
      <c r="C47" s="100">
        <v>123</v>
      </c>
      <c r="D47" s="106" t="s">
        <v>22</v>
      </c>
      <c r="E47" s="151"/>
      <c r="F47" s="101">
        <f>ROUND(E47*C47,2)</f>
        <v>0</v>
      </c>
    </row>
    <row r="48" spans="1:6" s="40" customFormat="1" ht="15" customHeight="1" x14ac:dyDescent="0.2">
      <c r="A48" s="121"/>
      <c r="B48" s="122"/>
      <c r="C48" s="99"/>
      <c r="D48" s="108"/>
      <c r="E48" s="103"/>
      <c r="F48" s="104"/>
    </row>
    <row r="49" spans="1:43" s="13" customFormat="1" ht="12.95" customHeight="1" x14ac:dyDescent="0.25">
      <c r="A49" s="55" t="s">
        <v>9</v>
      </c>
      <c r="B49" s="11" t="s">
        <v>21</v>
      </c>
      <c r="C49" s="12"/>
      <c r="D49" s="66"/>
      <c r="E49" s="66"/>
      <c r="F49" s="38">
        <f>+SUM(F47)+SUM(F40:F44)+SUM(F35:F37)</f>
        <v>0</v>
      </c>
    </row>
    <row r="50" spans="1:43" s="40" customFormat="1" ht="15" customHeight="1" x14ac:dyDescent="0.2">
      <c r="A50" s="121"/>
      <c r="B50" s="122"/>
      <c r="C50" s="99"/>
      <c r="D50" s="108"/>
      <c r="E50" s="103"/>
      <c r="F50" s="104"/>
    </row>
    <row r="51" spans="1:43" s="34" customFormat="1" ht="15" customHeight="1" x14ac:dyDescent="0.2">
      <c r="A51" s="121"/>
      <c r="B51" s="122"/>
      <c r="C51" s="99"/>
      <c r="D51" s="108"/>
      <c r="E51" s="103"/>
      <c r="F51" s="104"/>
    </row>
    <row r="52" spans="1:43" s="34" customFormat="1" ht="15" customHeight="1" x14ac:dyDescent="0.25">
      <c r="A52" s="52" t="s">
        <v>19</v>
      </c>
      <c r="B52" s="8" t="s">
        <v>27</v>
      </c>
      <c r="C52" s="9"/>
      <c r="D52" s="65"/>
      <c r="E52" s="10"/>
      <c r="F52" s="10"/>
    </row>
    <row r="53" spans="1:43" s="40" customFormat="1" ht="14.25" x14ac:dyDescent="0.2">
      <c r="A53" s="54"/>
      <c r="B53" s="37"/>
      <c r="C53" s="39"/>
      <c r="D53" s="41"/>
      <c r="E53" s="42"/>
      <c r="F53" s="37"/>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row>
    <row r="54" spans="1:43" s="34" customFormat="1" ht="15" x14ac:dyDescent="0.25">
      <c r="A54" s="286" t="s">
        <v>74</v>
      </c>
      <c r="B54" s="287"/>
      <c r="C54" s="287"/>
      <c r="D54" s="287"/>
      <c r="E54" s="287"/>
      <c r="F54" s="288"/>
    </row>
    <row r="55" spans="1:43" s="34" customFormat="1" ht="15" x14ac:dyDescent="0.2">
      <c r="A55" s="124">
        <v>16</v>
      </c>
      <c r="B55" s="128" t="s">
        <v>224</v>
      </c>
      <c r="C55" s="100">
        <v>2</v>
      </c>
      <c r="D55" s="115" t="s">
        <v>6</v>
      </c>
      <c r="E55" s="151"/>
      <c r="F55" s="101">
        <f>ROUND(E55*C55,2)</f>
        <v>0</v>
      </c>
    </row>
    <row r="56" spans="1:43" s="34" customFormat="1" ht="14.25" x14ac:dyDescent="0.2">
      <c r="A56" s="121"/>
      <c r="B56" s="122"/>
      <c r="C56" s="99"/>
      <c r="D56" s="108"/>
      <c r="E56" s="103"/>
      <c r="F56" s="101"/>
    </row>
    <row r="57" spans="1:43" s="34" customFormat="1" ht="28.5" x14ac:dyDescent="0.2">
      <c r="A57" s="124">
        <v>17</v>
      </c>
      <c r="B57" s="128" t="s">
        <v>124</v>
      </c>
      <c r="C57" s="100">
        <v>2</v>
      </c>
      <c r="D57" s="115" t="s">
        <v>6</v>
      </c>
      <c r="E57" s="151"/>
      <c r="F57" s="101">
        <f t="shared" ref="F57" si="3">ROUND(E57*C57,2)</f>
        <v>0</v>
      </c>
    </row>
    <row r="58" spans="1:43" s="40" customFormat="1" ht="14.25" x14ac:dyDescent="0.2">
      <c r="A58" s="121"/>
      <c r="B58" s="122"/>
      <c r="C58" s="99"/>
      <c r="D58" s="108"/>
      <c r="E58" s="103"/>
      <c r="F58" s="104"/>
    </row>
    <row r="59" spans="1:43" s="34" customFormat="1" ht="15" x14ac:dyDescent="0.25">
      <c r="A59" s="286" t="s">
        <v>28</v>
      </c>
      <c r="B59" s="287"/>
      <c r="C59" s="287"/>
      <c r="D59" s="287"/>
      <c r="E59" s="287"/>
      <c r="F59" s="288"/>
    </row>
    <row r="60" spans="1:43" s="40" customFormat="1" ht="42.75" x14ac:dyDescent="0.2">
      <c r="A60" s="119" t="s">
        <v>96</v>
      </c>
      <c r="B60" s="120" t="s">
        <v>123</v>
      </c>
      <c r="C60" s="98">
        <v>1237</v>
      </c>
      <c r="D60" s="107" t="s">
        <v>69</v>
      </c>
      <c r="E60" s="151"/>
      <c r="F60" s="102">
        <f>ROUND(E60*C60,2)</f>
        <v>0</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row>
    <row r="61" spans="1:43" s="40" customFormat="1" ht="14.25" x14ac:dyDescent="0.2">
      <c r="A61" s="121"/>
      <c r="B61" s="122"/>
      <c r="C61" s="99"/>
      <c r="D61" s="108"/>
      <c r="E61" s="103"/>
      <c r="F61" s="102"/>
    </row>
    <row r="62" spans="1:43" s="40" customFormat="1" ht="42.75" x14ac:dyDescent="0.2">
      <c r="A62" s="119" t="s">
        <v>97</v>
      </c>
      <c r="B62" s="120" t="s">
        <v>219</v>
      </c>
      <c r="C62" s="98">
        <v>305</v>
      </c>
      <c r="D62" s="107" t="s">
        <v>69</v>
      </c>
      <c r="E62" s="151"/>
      <c r="F62" s="102">
        <f t="shared" ref="F62" si="4">ROUND(E62*C62,2)</f>
        <v>0</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row>
    <row r="63" spans="1:43" s="40" customFormat="1" ht="14.25" x14ac:dyDescent="0.2">
      <c r="A63" s="121"/>
      <c r="B63" s="122"/>
      <c r="C63" s="99"/>
      <c r="D63" s="108"/>
      <c r="E63" s="103"/>
      <c r="F63" s="104"/>
    </row>
    <row r="64" spans="1:43" s="34" customFormat="1" ht="15" x14ac:dyDescent="0.25">
      <c r="A64" s="286" t="s">
        <v>45</v>
      </c>
      <c r="B64" s="287"/>
      <c r="C64" s="287"/>
      <c r="D64" s="287"/>
      <c r="E64" s="287"/>
      <c r="F64" s="288"/>
    </row>
    <row r="65" spans="1:6" s="34" customFormat="1" ht="14.25" x14ac:dyDescent="0.2">
      <c r="A65" s="125">
        <v>20</v>
      </c>
      <c r="B65" s="131" t="s">
        <v>75</v>
      </c>
      <c r="C65" s="98">
        <v>20</v>
      </c>
      <c r="D65" s="118" t="s">
        <v>6</v>
      </c>
      <c r="E65" s="151"/>
      <c r="F65" s="102">
        <f>ROUND(E65*C65,2)</f>
        <v>0</v>
      </c>
    </row>
    <row r="66" spans="1:6" s="40" customFormat="1" ht="14.25" x14ac:dyDescent="0.2">
      <c r="A66" s="121"/>
      <c r="B66" s="122"/>
      <c r="C66" s="99"/>
      <c r="D66" s="108"/>
      <c r="E66" s="103"/>
      <c r="F66" s="102"/>
    </row>
    <row r="67" spans="1:6" s="34" customFormat="1" ht="28.5" x14ac:dyDescent="0.2">
      <c r="A67" s="125">
        <v>21</v>
      </c>
      <c r="B67" s="131" t="s">
        <v>48</v>
      </c>
      <c r="C67" s="98">
        <v>10</v>
      </c>
      <c r="D67" s="118" t="s">
        <v>6</v>
      </c>
      <c r="E67" s="151"/>
      <c r="F67" s="102">
        <f t="shared" ref="F67:F69" si="5">ROUND(E67*C67,2)</f>
        <v>0</v>
      </c>
    </row>
    <row r="68" spans="1:6" s="40" customFormat="1" ht="14.25" x14ac:dyDescent="0.2">
      <c r="A68" s="121"/>
      <c r="B68" s="122"/>
      <c r="C68" s="99"/>
      <c r="D68" s="108"/>
      <c r="E68" s="103"/>
      <c r="F68" s="102"/>
    </row>
    <row r="69" spans="1:6" s="34" customFormat="1" ht="28.5" x14ac:dyDescent="0.2">
      <c r="A69" s="125">
        <v>22</v>
      </c>
      <c r="B69" s="131" t="s">
        <v>76</v>
      </c>
      <c r="C69" s="98">
        <v>10</v>
      </c>
      <c r="D69" s="118" t="s">
        <v>6</v>
      </c>
      <c r="E69" s="151"/>
      <c r="F69" s="102">
        <f t="shared" si="5"/>
        <v>0</v>
      </c>
    </row>
    <row r="70" spans="1:6" s="34" customFormat="1" ht="14.25" x14ac:dyDescent="0.2">
      <c r="A70" s="121"/>
      <c r="B70" s="122"/>
      <c r="C70" s="99"/>
      <c r="D70" s="108"/>
      <c r="E70" s="103"/>
      <c r="F70" s="104"/>
    </row>
    <row r="71" spans="1:6" s="13" customFormat="1" ht="12.95" customHeight="1" x14ac:dyDescent="0.25">
      <c r="A71" s="55" t="s">
        <v>19</v>
      </c>
      <c r="B71" s="11" t="s">
        <v>29</v>
      </c>
      <c r="C71" s="12"/>
      <c r="D71" s="66"/>
      <c r="E71" s="11"/>
      <c r="F71" s="38">
        <f>+SUM(F65:F69)+SUM(F60:F62)+SUM(F55:F57)</f>
        <v>0</v>
      </c>
    </row>
    <row r="72" spans="1:6" s="13" customFormat="1" ht="12.95" customHeight="1" x14ac:dyDescent="0.25">
      <c r="A72" s="55"/>
      <c r="B72" s="11"/>
      <c r="C72" s="12"/>
      <c r="D72" s="66"/>
      <c r="E72" s="11"/>
      <c r="F72" s="38"/>
    </row>
    <row r="73" spans="1:6" s="40" customFormat="1" ht="15" customHeight="1" x14ac:dyDescent="0.2">
      <c r="A73" s="121"/>
      <c r="B73" s="122"/>
      <c r="C73" s="99"/>
      <c r="D73" s="108"/>
      <c r="E73" s="103"/>
      <c r="F73" s="104"/>
    </row>
    <row r="74" spans="1:6" s="34" customFormat="1" ht="15" customHeight="1" x14ac:dyDescent="0.25">
      <c r="A74" s="52" t="s">
        <v>20</v>
      </c>
      <c r="B74" s="8" t="s">
        <v>16</v>
      </c>
      <c r="C74" s="9"/>
      <c r="D74" s="65"/>
      <c r="E74" s="10"/>
      <c r="F74" s="10"/>
    </row>
    <row r="75" spans="1:6" s="37" customFormat="1" ht="15" customHeight="1" x14ac:dyDescent="0.2">
      <c r="A75" s="121"/>
      <c r="B75" s="122"/>
      <c r="C75" s="99"/>
      <c r="D75" s="108"/>
      <c r="E75" s="103"/>
      <c r="F75" s="104"/>
    </row>
    <row r="76" spans="1:6" s="34" customFormat="1" ht="15" x14ac:dyDescent="0.25">
      <c r="A76" s="289" t="s">
        <v>30</v>
      </c>
      <c r="B76" s="289"/>
      <c r="C76" s="289"/>
      <c r="D76" s="289"/>
      <c r="E76" s="289"/>
      <c r="F76" s="289"/>
    </row>
    <row r="77" spans="1:6" s="40" customFormat="1" ht="15" customHeight="1" x14ac:dyDescent="0.2">
      <c r="A77" s="85" t="s">
        <v>101</v>
      </c>
      <c r="B77" s="72" t="s">
        <v>82</v>
      </c>
      <c r="C77" s="45">
        <v>1</v>
      </c>
      <c r="D77" s="46" t="s">
        <v>6</v>
      </c>
      <c r="E77" s="151"/>
      <c r="F77" s="47">
        <f>ROUND(E77*C77,2)</f>
        <v>0</v>
      </c>
    </row>
    <row r="78" spans="1:6" s="40" customFormat="1" ht="14.25" x14ac:dyDescent="0.2">
      <c r="A78" s="121"/>
      <c r="B78" s="122"/>
      <c r="C78" s="99"/>
      <c r="D78" s="108"/>
      <c r="E78" s="103"/>
      <c r="F78" s="47"/>
    </row>
    <row r="79" spans="1:6" s="40" customFormat="1" ht="14.25" x14ac:dyDescent="0.2">
      <c r="A79" s="85" t="s">
        <v>102</v>
      </c>
      <c r="B79" s="74" t="s">
        <v>46</v>
      </c>
      <c r="C79" s="45">
        <v>1</v>
      </c>
      <c r="D79" s="46" t="s">
        <v>6</v>
      </c>
      <c r="E79" s="151"/>
      <c r="F79" s="47">
        <f t="shared" ref="F79:F83" si="6">ROUND(E79*C79,2)</f>
        <v>0</v>
      </c>
    </row>
    <row r="80" spans="1:6" s="40" customFormat="1" ht="14.25" x14ac:dyDescent="0.2">
      <c r="A80" s="121"/>
      <c r="B80" s="122"/>
      <c r="C80" s="99"/>
      <c r="D80" s="108"/>
      <c r="E80" s="103"/>
      <c r="F80" s="47"/>
    </row>
    <row r="81" spans="1:6" s="40" customFormat="1" ht="14.25" x14ac:dyDescent="0.2">
      <c r="A81" s="85" t="s">
        <v>103</v>
      </c>
      <c r="B81" s="74" t="s">
        <v>242</v>
      </c>
      <c r="C81" s="45">
        <v>1</v>
      </c>
      <c r="D81" s="46" t="s">
        <v>6</v>
      </c>
      <c r="E81" s="151"/>
      <c r="F81" s="47">
        <f t="shared" ref="F81" si="7">ROUND(E81*C81,2)</f>
        <v>0</v>
      </c>
    </row>
    <row r="82" spans="1:6" s="40" customFormat="1" ht="14.25" x14ac:dyDescent="0.2">
      <c r="A82" s="121"/>
      <c r="B82" s="122"/>
      <c r="C82" s="99"/>
      <c r="D82" s="108"/>
      <c r="E82" s="103"/>
      <c r="F82" s="47"/>
    </row>
    <row r="83" spans="1:6" s="40" customFormat="1" ht="14.25" x14ac:dyDescent="0.2">
      <c r="A83" s="85" t="s">
        <v>193</v>
      </c>
      <c r="B83" s="74" t="s">
        <v>79</v>
      </c>
      <c r="C83" s="45">
        <v>4</v>
      </c>
      <c r="D83" s="46" t="s">
        <v>80</v>
      </c>
      <c r="E83" s="151"/>
      <c r="F83" s="47">
        <f t="shared" si="6"/>
        <v>0</v>
      </c>
    </row>
    <row r="84" spans="1:6" s="40" customFormat="1" ht="14.25" x14ac:dyDescent="0.2">
      <c r="A84" s="121"/>
      <c r="B84" s="122"/>
      <c r="C84" s="99"/>
      <c r="D84" s="108"/>
      <c r="E84" s="103"/>
      <c r="F84" s="104"/>
    </row>
    <row r="85" spans="1:6" s="13" customFormat="1" ht="12.95" customHeight="1" x14ac:dyDescent="0.25">
      <c r="A85" s="55" t="s">
        <v>20</v>
      </c>
      <c r="B85" s="11" t="s">
        <v>17</v>
      </c>
      <c r="C85" s="12"/>
      <c r="D85" s="66"/>
      <c r="E85" s="11"/>
      <c r="F85" s="38">
        <f>+SUM(F77:F84)</f>
        <v>0</v>
      </c>
    </row>
    <row r="86" spans="1:6" s="40" customFormat="1" ht="14.25" x14ac:dyDescent="0.2">
      <c r="A86" s="121"/>
      <c r="B86" s="122"/>
      <c r="C86" s="99"/>
      <c r="D86" s="108"/>
      <c r="E86" s="103"/>
      <c r="F86" s="104"/>
    </row>
    <row r="87" spans="1:6" s="13" customFormat="1" ht="15" customHeight="1" x14ac:dyDescent="0.25">
      <c r="A87" s="55" t="s">
        <v>26</v>
      </c>
      <c r="B87" s="11" t="s">
        <v>49</v>
      </c>
      <c r="C87" s="11"/>
      <c r="D87" s="66"/>
      <c r="E87" s="38"/>
      <c r="F87" s="38">
        <f>ROUND(0.1*(F71+F49+F29+F85),2)</f>
        <v>515</v>
      </c>
    </row>
    <row r="88" spans="1:6" s="13" customFormat="1" ht="15" customHeight="1" x14ac:dyDescent="0.25">
      <c r="A88" s="121"/>
      <c r="B88" s="122"/>
      <c r="C88" s="99"/>
      <c r="D88" s="108"/>
      <c r="E88" s="103"/>
      <c r="F88" s="104"/>
    </row>
    <row r="89" spans="1:6" s="34" customFormat="1" ht="15" customHeight="1" x14ac:dyDescent="0.25">
      <c r="A89" s="52"/>
      <c r="B89" s="8" t="s">
        <v>23</v>
      </c>
      <c r="C89" s="9"/>
      <c r="D89" s="65"/>
      <c r="E89" s="10"/>
      <c r="F89" s="10"/>
    </row>
    <row r="90" spans="1:6" s="37" customFormat="1" ht="15" customHeight="1" x14ac:dyDescent="0.25">
      <c r="A90" s="59" t="s">
        <v>5</v>
      </c>
      <c r="B90" s="43" t="s">
        <v>12</v>
      </c>
      <c r="C90" s="39"/>
      <c r="D90" s="41"/>
      <c r="E90" s="44"/>
      <c r="F90" s="26">
        <f>+F29</f>
        <v>5150</v>
      </c>
    </row>
    <row r="91" spans="1:6" s="35" customFormat="1" ht="3" customHeight="1" x14ac:dyDescent="0.25">
      <c r="A91" s="60"/>
      <c r="B91" s="21"/>
      <c r="D91" s="18"/>
      <c r="E91" s="20"/>
      <c r="F91" s="21"/>
    </row>
    <row r="92" spans="1:6" s="37" customFormat="1" ht="15" customHeight="1" x14ac:dyDescent="0.25">
      <c r="A92" s="59" t="s">
        <v>9</v>
      </c>
      <c r="B92" s="43" t="s">
        <v>14</v>
      </c>
      <c r="C92" s="39"/>
      <c r="D92" s="41"/>
      <c r="E92" s="44"/>
      <c r="F92" s="26">
        <f>+F49</f>
        <v>0</v>
      </c>
    </row>
    <row r="93" spans="1:6" s="35" customFormat="1" ht="3" customHeight="1" x14ac:dyDescent="0.25">
      <c r="A93" s="57"/>
      <c r="B93" s="21"/>
      <c r="C93" s="36"/>
      <c r="D93" s="18"/>
      <c r="E93" s="22"/>
      <c r="F93" s="21"/>
    </row>
    <row r="94" spans="1:6" s="37" customFormat="1" ht="15" customHeight="1" x14ac:dyDescent="0.25">
      <c r="A94" s="59" t="s">
        <v>19</v>
      </c>
      <c r="B94" s="43" t="s">
        <v>27</v>
      </c>
      <c r="C94" s="39"/>
      <c r="D94" s="41"/>
      <c r="E94" s="44"/>
      <c r="F94" s="26">
        <f>+F71</f>
        <v>0</v>
      </c>
    </row>
    <row r="95" spans="1:6" s="35" customFormat="1" ht="3" customHeight="1" x14ac:dyDescent="0.25">
      <c r="A95" s="60"/>
      <c r="B95" s="21"/>
      <c r="D95" s="18"/>
      <c r="E95" s="20"/>
      <c r="F95" s="21"/>
    </row>
    <row r="96" spans="1:6" s="37" customFormat="1" ht="15" customHeight="1" x14ac:dyDescent="0.25">
      <c r="A96" s="59" t="s">
        <v>20</v>
      </c>
      <c r="B96" s="43" t="s">
        <v>16</v>
      </c>
      <c r="C96" s="39"/>
      <c r="D96" s="41"/>
      <c r="E96" s="44"/>
      <c r="F96" s="26">
        <f>+F85</f>
        <v>0</v>
      </c>
    </row>
    <row r="97" spans="1:6" s="35" customFormat="1" ht="3" customHeight="1" x14ac:dyDescent="0.25">
      <c r="A97" s="60"/>
      <c r="B97" s="21"/>
      <c r="C97" s="36"/>
      <c r="D97" s="18"/>
      <c r="E97" s="22"/>
      <c r="F97" s="21"/>
    </row>
    <row r="98" spans="1:6" s="37" customFormat="1" ht="15.75" thickBot="1" x14ac:dyDescent="0.3">
      <c r="A98" s="61" t="s">
        <v>26</v>
      </c>
      <c r="B98" s="28" t="s">
        <v>24</v>
      </c>
      <c r="C98" s="23"/>
      <c r="D98" s="24"/>
      <c r="E98" s="25"/>
      <c r="F98" s="27">
        <f>+F87</f>
        <v>515</v>
      </c>
    </row>
    <row r="99" spans="1:6" s="34" customFormat="1" ht="15" customHeight="1" x14ac:dyDescent="0.25">
      <c r="A99" s="57"/>
      <c r="B99" s="3" t="s">
        <v>10</v>
      </c>
      <c r="C99" s="36"/>
      <c r="D99" s="18"/>
      <c r="E99" s="35"/>
      <c r="F99" s="15">
        <f>SUM(F90:F98)</f>
        <v>5665</v>
      </c>
    </row>
    <row r="100" spans="1:6" s="34" customFormat="1" ht="15" customHeight="1" thickBot="1" x14ac:dyDescent="0.25">
      <c r="A100" s="62"/>
      <c r="B100" s="29" t="s">
        <v>25</v>
      </c>
      <c r="C100" s="30">
        <v>0.22</v>
      </c>
      <c r="D100" s="68"/>
      <c r="E100" s="29"/>
      <c r="F100" s="31">
        <f>ROUND(F99*C100,2)</f>
        <v>1246.3</v>
      </c>
    </row>
    <row r="101" spans="1:6" s="34" customFormat="1" ht="15" customHeight="1" x14ac:dyDescent="0.25">
      <c r="A101" s="51"/>
      <c r="B101" s="16" t="s">
        <v>11</v>
      </c>
      <c r="C101" s="7"/>
      <c r="D101" s="63"/>
      <c r="E101" s="33"/>
      <c r="F101" s="15">
        <f>+F100+F99</f>
        <v>6911.3</v>
      </c>
    </row>
    <row r="102" spans="1:6" s="34" customFormat="1" ht="15" customHeight="1" x14ac:dyDescent="0.2">
      <c r="A102" s="51"/>
      <c r="B102" s="32"/>
      <c r="C102" s="32"/>
      <c r="D102" s="69"/>
      <c r="E102" s="32"/>
      <c r="F102" s="32"/>
    </row>
    <row r="103" spans="1:6" s="34" customFormat="1" ht="15" customHeight="1" x14ac:dyDescent="0.2">
      <c r="A103" s="58"/>
      <c r="B103" s="33"/>
      <c r="C103" s="17"/>
      <c r="D103" s="69"/>
      <c r="E103" s="32"/>
      <c r="F103" s="32"/>
    </row>
    <row r="104" spans="1:6" s="34" customFormat="1" ht="15" customHeight="1" x14ac:dyDescent="0.2">
      <c r="A104" s="58"/>
      <c r="B104" s="32"/>
      <c r="C104" s="17"/>
      <c r="D104" s="69"/>
      <c r="E104" s="32"/>
      <c r="F104" s="32"/>
    </row>
    <row r="105" spans="1:6" s="34" customFormat="1" ht="11.85" customHeight="1" x14ac:dyDescent="0.2">
      <c r="A105" s="58"/>
      <c r="B105" s="32"/>
      <c r="C105" s="17"/>
      <c r="D105" s="69"/>
      <c r="E105" s="32"/>
      <c r="F105" s="32"/>
    </row>
    <row r="106" spans="1:6" s="34" customFormat="1" ht="11.85" customHeight="1" x14ac:dyDescent="0.2">
      <c r="A106" s="58"/>
      <c r="B106" s="49"/>
      <c r="C106" s="17"/>
      <c r="D106" s="69"/>
      <c r="E106" s="32"/>
      <c r="F106" s="32"/>
    </row>
    <row r="107" spans="1:6" s="34" customFormat="1" ht="11.85" customHeight="1" x14ac:dyDescent="0.2">
      <c r="A107" s="32"/>
      <c r="B107" s="49"/>
      <c r="C107" s="17"/>
      <c r="D107" s="69"/>
      <c r="E107" s="32"/>
      <c r="F107" s="32"/>
    </row>
  </sheetData>
  <sheetProtection algorithmName="SHA-512" hashValue="T8CeQ0wfoe/EodThK9t13GfczXYDyvJLPJJ/ASg95m8ydB0BJFYwylwHyvpzC0OUOTzoGdDXU4GCBwJsh+RJ1A==" saltValue="MGbh/M2+cdHUHYQQzl0muA==" spinCount="100000" sheet="1" selectLockedCells="1"/>
  <mergeCells count="12">
    <mergeCell ref="A1:F1"/>
    <mergeCell ref="A2:F2"/>
    <mergeCell ref="A24:F24"/>
    <mergeCell ref="A8:F8"/>
    <mergeCell ref="A13:F13"/>
    <mergeCell ref="A59:F59"/>
    <mergeCell ref="A76:F76"/>
    <mergeCell ref="A34:F34"/>
    <mergeCell ref="A39:F39"/>
    <mergeCell ref="A46:F46"/>
    <mergeCell ref="A64:F64"/>
    <mergeCell ref="A54:F54"/>
  </mergeCells>
  <dataValidations count="2">
    <dataValidation type="custom" allowBlank="1" showInputMessage="1" showErrorMessage="1" errorTitle="Preverite vnos" error="Cena/e.m je po Navodilih za pripravo ponudbe potrebno vnesti na dve decimalni mesti." sqref="E83 E11 E14 E16 E18 E20 E22 E27 E35 E37 E40 E42 E44 E47 E55 E57 E60 E62 E65 E67 E69 E77 E79 E81" xr:uid="{72C997CF-D3F7-4EE2-95BC-DC2562CAB3BF}">
      <formula1>E11=ROUND(E11,2)</formula1>
    </dataValidation>
    <dataValidation type="custom" allowBlank="1" showInputMessage="1" showErrorMessage="1" errorTitle="Preverite vnos" error="Cena/e.m je po Navodilih za pripravo ponudbe potrebno vnesti na dve decimalni mesti." sqref="E9" xr:uid="{FA9C9DCD-E303-4452-A7A6-1ADEE5702EAE}">
      <formula1>E9</formula1>
    </dataValidation>
  </dataValidations>
  <pageMargins left="0.23622047244094491" right="0.23622047244094491" top="0.74803149606299213" bottom="0.74803149606299213" header="0.31496062992125984" footer="0.31496062992125984"/>
  <pageSetup paperSize="9" scale="74" fitToHeight="0" orientation="portrait" r:id="rId1"/>
  <rowBreaks count="1" manualBreakCount="1">
    <brk id="5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82"/>
  <sheetViews>
    <sheetView zoomScaleNormal="100" zoomScaleSheetLayoutView="115" zoomScalePageLayoutView="80" workbookViewId="0">
      <selection activeCell="E9" sqref="E9"/>
    </sheetView>
  </sheetViews>
  <sheetFormatPr defaultColWidth="8.85546875" defaultRowHeight="11.85" customHeight="1" x14ac:dyDescent="0.2"/>
  <cols>
    <col min="1" max="1" width="3.85546875" style="1" bestFit="1" customWidth="1"/>
    <col min="2" max="2" width="86.140625" style="1" customWidth="1"/>
    <col min="3" max="3" width="9.140625" style="2" bestFit="1" customWidth="1"/>
    <col min="4" max="4" width="6.85546875" style="69" customWidth="1"/>
    <col min="5" max="5" width="14.7109375" style="1" bestFit="1" customWidth="1"/>
    <col min="6" max="6" width="11.28515625" style="1" bestFit="1" customWidth="1"/>
    <col min="7" max="16384" width="8.85546875" style="147"/>
  </cols>
  <sheetData>
    <row r="1" spans="1:6" ht="36" customHeight="1" x14ac:dyDescent="0.2">
      <c r="A1" s="290" t="s">
        <v>68</v>
      </c>
      <c r="B1" s="290"/>
      <c r="C1" s="290"/>
      <c r="D1" s="290"/>
      <c r="E1" s="290"/>
      <c r="F1" s="290"/>
    </row>
    <row r="2" spans="1:6" ht="18" x14ac:dyDescent="0.2">
      <c r="A2" s="290" t="s">
        <v>126</v>
      </c>
      <c r="B2" s="290"/>
      <c r="C2" s="290"/>
      <c r="D2" s="290"/>
      <c r="E2" s="290"/>
      <c r="F2" s="290"/>
    </row>
    <row r="3" spans="1:6" ht="18" customHeight="1" x14ac:dyDescent="0.25">
      <c r="A3" s="71"/>
      <c r="B3" s="71"/>
      <c r="C3" s="71"/>
      <c r="D3" s="71"/>
      <c r="E3" s="71"/>
      <c r="F3" s="71"/>
    </row>
    <row r="4" spans="1:6" s="34" customFormat="1" ht="15" customHeight="1" x14ac:dyDescent="0.25">
      <c r="A4" s="50" t="s">
        <v>114</v>
      </c>
      <c r="B4" s="6" t="s">
        <v>0</v>
      </c>
      <c r="C4" s="5" t="s">
        <v>1</v>
      </c>
      <c r="D4" s="64" t="s">
        <v>2</v>
      </c>
      <c r="E4" s="4" t="s">
        <v>3</v>
      </c>
      <c r="F4" s="4" t="s">
        <v>4</v>
      </c>
    </row>
    <row r="5" spans="1:6" s="34" customFormat="1" ht="15" customHeight="1" x14ac:dyDescent="0.2">
      <c r="A5" s="112"/>
      <c r="B5" s="114"/>
      <c r="C5" s="99"/>
      <c r="D5" s="108"/>
      <c r="E5" s="103"/>
      <c r="F5" s="104"/>
    </row>
    <row r="6" spans="1:6" s="34" customFormat="1" ht="15" customHeight="1" x14ac:dyDescent="0.25">
      <c r="A6" s="52" t="s">
        <v>5</v>
      </c>
      <c r="B6" s="8" t="s">
        <v>12</v>
      </c>
      <c r="C6" s="9"/>
      <c r="D6" s="65"/>
      <c r="E6" s="10"/>
      <c r="F6" s="10"/>
    </row>
    <row r="7" spans="1:6" s="34" customFormat="1" ht="14.25" x14ac:dyDescent="0.2">
      <c r="A7" s="112"/>
      <c r="B7" s="114"/>
      <c r="C7" s="99"/>
      <c r="D7" s="108"/>
      <c r="E7" s="103"/>
      <c r="F7" s="104"/>
    </row>
    <row r="8" spans="1:6" s="34" customFormat="1" ht="15" x14ac:dyDescent="0.25">
      <c r="A8" s="286" t="s">
        <v>36</v>
      </c>
      <c r="B8" s="287"/>
      <c r="C8" s="287"/>
      <c r="D8" s="287"/>
      <c r="E8" s="287"/>
      <c r="F8" s="288"/>
    </row>
    <row r="9" spans="1:6" s="34" customFormat="1" ht="57" x14ac:dyDescent="0.2">
      <c r="A9" s="119">
        <v>1</v>
      </c>
      <c r="B9" s="96" t="s">
        <v>70</v>
      </c>
      <c r="C9" s="98">
        <v>672</v>
      </c>
      <c r="D9" s="107" t="s">
        <v>69</v>
      </c>
      <c r="E9" s="152"/>
      <c r="F9" s="102">
        <f>ROUND(E9*C9,2)</f>
        <v>0</v>
      </c>
    </row>
    <row r="10" spans="1:6" s="40" customFormat="1" ht="15" customHeight="1" x14ac:dyDescent="0.2">
      <c r="A10" s="112"/>
      <c r="B10" s="114"/>
      <c r="C10" s="99"/>
      <c r="D10" s="108"/>
      <c r="E10" s="103"/>
      <c r="F10" s="102"/>
    </row>
    <row r="11" spans="1:6" s="34" customFormat="1" ht="42.75" x14ac:dyDescent="0.2">
      <c r="A11" s="119">
        <v>2</v>
      </c>
      <c r="B11" s="96" t="s">
        <v>245</v>
      </c>
      <c r="C11" s="98">
        <v>350</v>
      </c>
      <c r="D11" s="107" t="s">
        <v>222</v>
      </c>
      <c r="E11" s="176">
        <v>1</v>
      </c>
      <c r="F11" s="102">
        <f t="shared" ref="F11" si="0">ROUND(E11*C11,2)</f>
        <v>350</v>
      </c>
    </row>
    <row r="12" spans="1:6" s="40" customFormat="1" ht="15" customHeight="1" x14ac:dyDescent="0.2">
      <c r="A12" s="112"/>
      <c r="B12" s="114"/>
      <c r="C12" s="99"/>
      <c r="D12" s="108"/>
      <c r="E12" s="103"/>
      <c r="F12" s="104"/>
    </row>
    <row r="13" spans="1:6" s="34" customFormat="1" ht="15" x14ac:dyDescent="0.25">
      <c r="A13" s="286" t="s">
        <v>41</v>
      </c>
      <c r="B13" s="287"/>
      <c r="C13" s="287"/>
      <c r="D13" s="287"/>
      <c r="E13" s="287"/>
      <c r="F13" s="288"/>
    </row>
    <row r="14" spans="1:6" s="40" customFormat="1" ht="28.5" x14ac:dyDescent="0.2">
      <c r="A14" s="124">
        <v>3</v>
      </c>
      <c r="B14" s="73" t="s">
        <v>77</v>
      </c>
      <c r="C14" s="98">
        <v>26</v>
      </c>
      <c r="D14" s="107" t="s">
        <v>6</v>
      </c>
      <c r="E14" s="152"/>
      <c r="F14" s="102">
        <f t="shared" ref="F14:F32" si="1">ROUND(E14*C14,2)</f>
        <v>0</v>
      </c>
    </row>
    <row r="15" spans="1:6" s="40" customFormat="1" ht="15" customHeight="1" x14ac:dyDescent="0.2">
      <c r="A15" s="121"/>
      <c r="B15" s="90"/>
      <c r="C15" s="99"/>
      <c r="D15" s="108"/>
      <c r="E15" s="103"/>
      <c r="F15" s="104"/>
    </row>
    <row r="16" spans="1:6" s="40" customFormat="1" ht="28.5" x14ac:dyDescent="0.2">
      <c r="A16" s="119">
        <v>4</v>
      </c>
      <c r="B16" s="96" t="s">
        <v>78</v>
      </c>
      <c r="C16" s="98">
        <v>28</v>
      </c>
      <c r="D16" s="107" t="s">
        <v>6</v>
      </c>
      <c r="E16" s="152"/>
      <c r="F16" s="102">
        <f t="shared" si="1"/>
        <v>0</v>
      </c>
    </row>
    <row r="17" spans="1:6" s="40" customFormat="1" ht="15" customHeight="1" x14ac:dyDescent="0.2">
      <c r="A17" s="112"/>
      <c r="B17" s="114"/>
      <c r="C17" s="99"/>
      <c r="D17" s="108"/>
      <c r="E17" s="103"/>
      <c r="F17" s="104"/>
    </row>
    <row r="18" spans="1:6" s="40" customFormat="1" ht="28.5" x14ac:dyDescent="0.2">
      <c r="A18" s="119">
        <v>5</v>
      </c>
      <c r="B18" s="96" t="s">
        <v>127</v>
      </c>
      <c r="C18" s="98">
        <v>2</v>
      </c>
      <c r="D18" s="107" t="s">
        <v>6</v>
      </c>
      <c r="E18" s="152"/>
      <c r="F18" s="102">
        <f t="shared" si="1"/>
        <v>0</v>
      </c>
    </row>
    <row r="19" spans="1:6" s="40" customFormat="1" ht="14.25" x14ac:dyDescent="0.2">
      <c r="A19" s="112"/>
      <c r="B19" s="114"/>
      <c r="C19" s="99"/>
      <c r="D19" s="108"/>
      <c r="E19" s="103"/>
      <c r="F19" s="104"/>
    </row>
    <row r="20" spans="1:6" s="40" customFormat="1" ht="28.5" x14ac:dyDescent="0.2">
      <c r="A20" s="119">
        <v>6</v>
      </c>
      <c r="B20" s="96" t="s">
        <v>221</v>
      </c>
      <c r="C20" s="98">
        <v>1</v>
      </c>
      <c r="D20" s="107" t="s">
        <v>6</v>
      </c>
      <c r="E20" s="152"/>
      <c r="F20" s="102">
        <f t="shared" si="1"/>
        <v>0</v>
      </c>
    </row>
    <row r="21" spans="1:6" s="40" customFormat="1" ht="15" customHeight="1" x14ac:dyDescent="0.2">
      <c r="A21" s="112"/>
      <c r="B21" s="114"/>
      <c r="C21" s="99"/>
      <c r="D21" s="108"/>
      <c r="E21" s="103"/>
      <c r="F21" s="104"/>
    </row>
    <row r="22" spans="1:6" s="40" customFormat="1" ht="15" customHeight="1" x14ac:dyDescent="0.2">
      <c r="A22" s="119">
        <v>7</v>
      </c>
      <c r="B22" s="96" t="s">
        <v>129</v>
      </c>
      <c r="C22" s="98">
        <v>433.5</v>
      </c>
      <c r="D22" s="107" t="s">
        <v>69</v>
      </c>
      <c r="E22" s="152"/>
      <c r="F22" s="102">
        <f t="shared" si="1"/>
        <v>0</v>
      </c>
    </row>
    <row r="23" spans="1:6" s="40" customFormat="1" ht="15" customHeight="1" x14ac:dyDescent="0.2">
      <c r="A23" s="112"/>
      <c r="B23" s="114"/>
      <c r="C23" s="99"/>
      <c r="D23" s="108"/>
      <c r="E23" s="103"/>
      <c r="F23" s="104"/>
    </row>
    <row r="24" spans="1:6" s="40" customFormat="1" ht="14.25" x14ac:dyDescent="0.2">
      <c r="A24" s="119">
        <v>8</v>
      </c>
      <c r="B24" s="96" t="s">
        <v>71</v>
      </c>
      <c r="C24" s="98">
        <v>571</v>
      </c>
      <c r="D24" s="107" t="s">
        <v>8</v>
      </c>
      <c r="E24" s="152"/>
      <c r="F24" s="102">
        <f t="shared" si="1"/>
        <v>0</v>
      </c>
    </row>
    <row r="25" spans="1:6" s="40" customFormat="1" ht="14.25" x14ac:dyDescent="0.2">
      <c r="A25" s="112"/>
      <c r="B25" s="114"/>
      <c r="C25" s="99"/>
      <c r="D25" s="108"/>
      <c r="E25" s="103"/>
      <c r="F25" s="104"/>
    </row>
    <row r="26" spans="1:6" s="40" customFormat="1" ht="14.25" x14ac:dyDescent="0.2">
      <c r="A26" s="119" t="s">
        <v>87</v>
      </c>
      <c r="B26" s="96" t="s">
        <v>236</v>
      </c>
      <c r="C26" s="98">
        <v>798</v>
      </c>
      <c r="D26" s="107" t="s">
        <v>8</v>
      </c>
      <c r="E26" s="152"/>
      <c r="F26" s="102">
        <f t="shared" si="1"/>
        <v>0</v>
      </c>
    </row>
    <row r="27" spans="1:6" s="40" customFormat="1" ht="14.25" x14ac:dyDescent="0.2">
      <c r="A27" s="112"/>
      <c r="B27" s="114"/>
      <c r="C27" s="99"/>
      <c r="D27" s="108"/>
      <c r="E27" s="103"/>
      <c r="F27" s="104"/>
    </row>
    <row r="28" spans="1:6" s="40" customFormat="1" ht="14.25" x14ac:dyDescent="0.2">
      <c r="A28" s="123" t="s">
        <v>88</v>
      </c>
      <c r="B28" s="73" t="s">
        <v>235</v>
      </c>
      <c r="C28" s="111">
        <v>93</v>
      </c>
      <c r="D28" s="106" t="s">
        <v>8</v>
      </c>
      <c r="E28" s="152"/>
      <c r="F28" s="102">
        <f t="shared" si="1"/>
        <v>0</v>
      </c>
    </row>
    <row r="29" spans="1:6" s="40" customFormat="1" ht="15" customHeight="1" x14ac:dyDescent="0.2">
      <c r="A29" s="56"/>
      <c r="B29" s="70"/>
      <c r="C29" s="110"/>
      <c r="D29" s="108"/>
      <c r="E29" s="103"/>
      <c r="F29" s="104"/>
    </row>
    <row r="30" spans="1:6" s="40" customFormat="1" ht="14.25" customHeight="1" x14ac:dyDescent="0.2">
      <c r="A30" s="123" t="s">
        <v>89</v>
      </c>
      <c r="B30" s="73" t="s">
        <v>128</v>
      </c>
      <c r="C30" s="111">
        <v>4449</v>
      </c>
      <c r="D30" s="106" t="s">
        <v>8</v>
      </c>
      <c r="E30" s="152"/>
      <c r="F30" s="102">
        <f t="shared" si="1"/>
        <v>0</v>
      </c>
    </row>
    <row r="31" spans="1:6" s="40" customFormat="1" ht="14.25" x14ac:dyDescent="0.2">
      <c r="A31" s="56"/>
      <c r="B31" s="70"/>
      <c r="C31" s="110"/>
      <c r="D31" s="108"/>
      <c r="E31" s="103"/>
      <c r="F31" s="104"/>
    </row>
    <row r="32" spans="1:6" s="40" customFormat="1" ht="14.25" x14ac:dyDescent="0.2">
      <c r="A32" s="85" t="s">
        <v>90</v>
      </c>
      <c r="B32" s="73" t="s">
        <v>130</v>
      </c>
      <c r="C32" s="111">
        <v>437.5</v>
      </c>
      <c r="D32" s="106" t="s">
        <v>69</v>
      </c>
      <c r="E32" s="152"/>
      <c r="F32" s="102">
        <f t="shared" si="1"/>
        <v>0</v>
      </c>
    </row>
    <row r="33" spans="1:6" s="40" customFormat="1" ht="15" customHeight="1" x14ac:dyDescent="0.2">
      <c r="A33" s="56"/>
      <c r="B33" s="70"/>
      <c r="C33" s="99"/>
      <c r="D33" s="108"/>
      <c r="E33" s="103"/>
      <c r="F33" s="104"/>
    </row>
    <row r="34" spans="1:6" s="34" customFormat="1" ht="15" x14ac:dyDescent="0.25">
      <c r="A34" s="286" t="s">
        <v>31</v>
      </c>
      <c r="B34" s="287"/>
      <c r="C34" s="287"/>
      <c r="D34" s="287"/>
      <c r="E34" s="287"/>
      <c r="F34" s="288"/>
    </row>
    <row r="35" spans="1:6" s="40" customFormat="1" ht="28.5" x14ac:dyDescent="0.2">
      <c r="A35" s="119" t="s">
        <v>91</v>
      </c>
      <c r="B35" s="96" t="s">
        <v>43</v>
      </c>
      <c r="C35" s="98">
        <v>5000</v>
      </c>
      <c r="D35" s="107" t="s">
        <v>6</v>
      </c>
      <c r="E35" s="102">
        <v>1</v>
      </c>
      <c r="F35" s="102">
        <f>+E35*C35</f>
        <v>5000</v>
      </c>
    </row>
    <row r="36" spans="1:6" s="40" customFormat="1" ht="15" customHeight="1" x14ac:dyDescent="0.2">
      <c r="A36" s="112"/>
      <c r="B36" s="114"/>
      <c r="C36" s="99"/>
      <c r="D36" s="108"/>
      <c r="E36" s="103"/>
      <c r="F36" s="104"/>
    </row>
    <row r="37" spans="1:6" s="40" customFormat="1" ht="28.5" x14ac:dyDescent="0.2">
      <c r="A37" s="119" t="s">
        <v>92</v>
      </c>
      <c r="B37" s="96" t="s">
        <v>81</v>
      </c>
      <c r="C37" s="98">
        <v>1</v>
      </c>
      <c r="D37" s="107" t="s">
        <v>6</v>
      </c>
      <c r="E37" s="152"/>
      <c r="F37" s="102">
        <f t="shared" ref="F37" si="2">ROUND(E37*C37,2)</f>
        <v>0</v>
      </c>
    </row>
    <row r="38" spans="1:6" s="40" customFormat="1" ht="14.25" x14ac:dyDescent="0.2">
      <c r="A38" s="112"/>
      <c r="B38" s="114"/>
      <c r="C38" s="99"/>
      <c r="D38" s="108"/>
      <c r="E38" s="103"/>
      <c r="F38" s="104"/>
    </row>
    <row r="39" spans="1:6" s="13" customFormat="1" ht="12.95" customHeight="1" x14ac:dyDescent="0.25">
      <c r="A39" s="55" t="s">
        <v>5</v>
      </c>
      <c r="B39" s="11" t="s">
        <v>18</v>
      </c>
      <c r="C39" s="12"/>
      <c r="D39" s="66"/>
      <c r="E39" s="11"/>
      <c r="F39" s="38">
        <f>+SUM(F35:F37)+SUM(F14:F32)+SUM(F9:F11)</f>
        <v>5350</v>
      </c>
    </row>
    <row r="40" spans="1:6" s="40" customFormat="1" ht="15" customHeight="1" x14ac:dyDescent="0.2">
      <c r="A40" s="112"/>
      <c r="B40" s="114"/>
      <c r="C40" s="99"/>
      <c r="D40" s="108"/>
      <c r="E40" s="103"/>
      <c r="F40" s="104"/>
    </row>
    <row r="41" spans="1:6" s="19" customFormat="1" ht="15" customHeight="1" x14ac:dyDescent="0.25">
      <c r="A41" s="112"/>
      <c r="B41" s="114"/>
      <c r="C41" s="99"/>
      <c r="D41" s="108"/>
      <c r="E41" s="103"/>
      <c r="F41" s="104"/>
    </row>
    <row r="42" spans="1:6" s="34" customFormat="1" ht="15" customHeight="1" x14ac:dyDescent="0.25">
      <c r="A42" s="52" t="s">
        <v>7</v>
      </c>
      <c r="B42" s="8" t="s">
        <v>13</v>
      </c>
      <c r="C42" s="9"/>
      <c r="D42" s="65"/>
      <c r="E42" s="10"/>
      <c r="F42" s="10"/>
    </row>
    <row r="43" spans="1:6" s="34" customFormat="1" ht="14.25" x14ac:dyDescent="0.2">
      <c r="A43" s="112"/>
      <c r="B43" s="114"/>
      <c r="C43" s="99"/>
      <c r="D43" s="108"/>
      <c r="E43" s="103"/>
      <c r="F43" s="104"/>
    </row>
    <row r="44" spans="1:6" s="40" customFormat="1" ht="15" x14ac:dyDescent="0.25">
      <c r="A44" s="286" t="s">
        <v>73</v>
      </c>
      <c r="B44" s="287"/>
      <c r="C44" s="287"/>
      <c r="D44" s="287"/>
      <c r="E44" s="287"/>
      <c r="F44" s="288"/>
    </row>
    <row r="45" spans="1:6" s="40" customFormat="1" ht="42.75" x14ac:dyDescent="0.2">
      <c r="A45" s="119" t="s">
        <v>93</v>
      </c>
      <c r="B45" s="96" t="s">
        <v>226</v>
      </c>
      <c r="C45" s="98">
        <v>180</v>
      </c>
      <c r="D45" s="107" t="s">
        <v>22</v>
      </c>
      <c r="E45" s="152"/>
      <c r="F45" s="102">
        <f t="shared" ref="F45" si="3">ROUND(E45*C45,2)</f>
        <v>0</v>
      </c>
    </row>
    <row r="46" spans="1:6" s="40" customFormat="1" ht="15" customHeight="1" x14ac:dyDescent="0.2">
      <c r="A46" s="112"/>
      <c r="B46" s="114"/>
      <c r="C46" s="99"/>
      <c r="D46" s="108"/>
      <c r="E46" s="103"/>
      <c r="F46" s="104"/>
    </row>
    <row r="47" spans="1:6" s="40" customFormat="1" ht="28.5" x14ac:dyDescent="0.2">
      <c r="A47" s="119" t="s">
        <v>94</v>
      </c>
      <c r="B47" s="96" t="s">
        <v>131</v>
      </c>
      <c r="C47" s="98">
        <v>38.6</v>
      </c>
      <c r="D47" s="107" t="s">
        <v>22</v>
      </c>
      <c r="E47" s="152"/>
      <c r="F47" s="102">
        <f t="shared" ref="F47" si="4">ROUND(E47*C47,2)</f>
        <v>0</v>
      </c>
    </row>
    <row r="48" spans="1:6" s="40" customFormat="1" ht="14.25" x14ac:dyDescent="0.2">
      <c r="A48" s="112"/>
      <c r="B48" s="114"/>
      <c r="C48" s="99"/>
      <c r="D48" s="108"/>
      <c r="E48" s="103"/>
      <c r="F48" s="104"/>
    </row>
    <row r="49" spans="1:6" s="40" customFormat="1" ht="15" x14ac:dyDescent="0.25">
      <c r="A49" s="286" t="s">
        <v>32</v>
      </c>
      <c r="B49" s="287"/>
      <c r="C49" s="287"/>
      <c r="D49" s="287"/>
      <c r="E49" s="287"/>
      <c r="F49" s="288"/>
    </row>
    <row r="50" spans="1:6" s="40" customFormat="1" ht="28.5" x14ac:dyDescent="0.2">
      <c r="A50" s="119" t="s">
        <v>95</v>
      </c>
      <c r="B50" s="96" t="s">
        <v>85</v>
      </c>
      <c r="C50" s="98">
        <v>257</v>
      </c>
      <c r="D50" s="107" t="s">
        <v>8</v>
      </c>
      <c r="E50" s="152"/>
      <c r="F50" s="102">
        <f t="shared" ref="F50" si="5">ROUND(E50*C50,2)</f>
        <v>0</v>
      </c>
    </row>
    <row r="51" spans="1:6" s="40" customFormat="1" ht="15" customHeight="1" x14ac:dyDescent="0.2">
      <c r="A51" s="112"/>
      <c r="B51" s="114"/>
      <c r="C51" s="99"/>
      <c r="D51" s="108"/>
      <c r="E51" s="103"/>
      <c r="F51" s="104"/>
    </row>
    <row r="52" spans="1:6" s="40" customFormat="1" ht="15" customHeight="1" x14ac:dyDescent="0.2">
      <c r="A52" s="119" t="s">
        <v>96</v>
      </c>
      <c r="B52" s="96" t="s">
        <v>35</v>
      </c>
      <c r="C52" s="98">
        <v>257</v>
      </c>
      <c r="D52" s="107" t="s">
        <v>8</v>
      </c>
      <c r="E52" s="152"/>
      <c r="F52" s="102">
        <f t="shared" ref="F52" si="6">ROUND(E52*C52,2)</f>
        <v>0</v>
      </c>
    </row>
    <row r="53" spans="1:6" s="40" customFormat="1" ht="14.25" x14ac:dyDescent="0.2">
      <c r="A53" s="112"/>
      <c r="B53" s="114"/>
      <c r="C53" s="99"/>
      <c r="D53" s="108"/>
      <c r="E53" s="103"/>
      <c r="F53" s="104"/>
    </row>
    <row r="54" spans="1:6" s="13" customFormat="1" ht="12.95" customHeight="1" x14ac:dyDescent="0.25">
      <c r="A54" s="55" t="s">
        <v>7</v>
      </c>
      <c r="B54" s="11" t="s">
        <v>15</v>
      </c>
      <c r="C54" s="12"/>
      <c r="D54" s="66"/>
      <c r="E54" s="11"/>
      <c r="F54" s="38">
        <f>+SUM(F45:F53)</f>
        <v>0</v>
      </c>
    </row>
    <row r="55" spans="1:6" s="13" customFormat="1" ht="12.95" customHeight="1" x14ac:dyDescent="0.25">
      <c r="A55" s="112"/>
      <c r="B55" s="114"/>
      <c r="C55" s="99"/>
      <c r="D55" s="108"/>
      <c r="E55" s="103"/>
      <c r="F55" s="104"/>
    </row>
    <row r="56" spans="1:6" s="34" customFormat="1" ht="15" customHeight="1" x14ac:dyDescent="0.2">
      <c r="A56" s="112"/>
      <c r="B56" s="114"/>
      <c r="C56" s="99"/>
      <c r="D56" s="108"/>
      <c r="E56" s="103"/>
      <c r="F56" s="104"/>
    </row>
    <row r="57" spans="1:6" s="34" customFormat="1" ht="15" customHeight="1" x14ac:dyDescent="0.25">
      <c r="A57" s="52" t="s">
        <v>9</v>
      </c>
      <c r="B57" s="8" t="s">
        <v>40</v>
      </c>
      <c r="C57" s="9"/>
      <c r="D57" s="65"/>
      <c r="E57" s="10"/>
      <c r="F57" s="10"/>
    </row>
    <row r="58" spans="1:6" s="34" customFormat="1" ht="14.25" x14ac:dyDescent="0.2">
      <c r="A58" s="56"/>
      <c r="B58" s="35"/>
      <c r="C58" s="36"/>
      <c r="D58" s="18"/>
      <c r="E58" s="35"/>
      <c r="F58" s="35"/>
    </row>
    <row r="59" spans="1:6" s="34" customFormat="1" ht="15" x14ac:dyDescent="0.25">
      <c r="A59" s="286" t="s">
        <v>33</v>
      </c>
      <c r="B59" s="287"/>
      <c r="C59" s="287"/>
      <c r="D59" s="287"/>
      <c r="E59" s="287"/>
      <c r="F59" s="288"/>
    </row>
    <row r="60" spans="1:6" s="34" customFormat="1" ht="28.5" x14ac:dyDescent="0.2">
      <c r="A60" s="119" t="s">
        <v>97</v>
      </c>
      <c r="B60" s="96" t="s">
        <v>134</v>
      </c>
      <c r="C60" s="98">
        <v>891</v>
      </c>
      <c r="D60" s="107" t="s">
        <v>8</v>
      </c>
      <c r="E60" s="152"/>
      <c r="F60" s="102">
        <f t="shared" ref="F60" si="7">ROUND(E60*C60,2)</f>
        <v>0</v>
      </c>
    </row>
    <row r="61" spans="1:6" s="34" customFormat="1" ht="14.25" x14ac:dyDescent="0.2">
      <c r="A61" s="112"/>
      <c r="B61" s="114"/>
      <c r="C61" s="99"/>
      <c r="D61" s="108"/>
      <c r="E61" s="103"/>
      <c r="F61" s="104"/>
    </row>
    <row r="62" spans="1:6" s="40" customFormat="1" ht="42.75" x14ac:dyDescent="0.2">
      <c r="A62" s="119" t="s">
        <v>98</v>
      </c>
      <c r="B62" s="96" t="s">
        <v>132</v>
      </c>
      <c r="C62" s="98">
        <v>180</v>
      </c>
      <c r="D62" s="107" t="s">
        <v>22</v>
      </c>
      <c r="E62" s="152"/>
      <c r="F62" s="102">
        <f t="shared" ref="F62" si="8">ROUND(E62*C62,2)</f>
        <v>0</v>
      </c>
    </row>
    <row r="63" spans="1:6" s="40" customFormat="1" ht="14.25" x14ac:dyDescent="0.2">
      <c r="A63" s="112"/>
      <c r="B63" s="114"/>
      <c r="C63" s="99"/>
      <c r="D63" s="108"/>
      <c r="E63" s="103"/>
      <c r="F63" s="104"/>
    </row>
    <row r="64" spans="1:6" s="40" customFormat="1" ht="14.25" x14ac:dyDescent="0.2">
      <c r="A64" s="119" t="s">
        <v>99</v>
      </c>
      <c r="B64" s="96" t="s">
        <v>121</v>
      </c>
      <c r="C64" s="98">
        <v>5942</v>
      </c>
      <c r="D64" s="107" t="s">
        <v>8</v>
      </c>
      <c r="E64" s="152"/>
      <c r="F64" s="102">
        <f t="shared" ref="F64" si="9">ROUND(E64*C64,2)</f>
        <v>0</v>
      </c>
    </row>
    <row r="65" spans="1:6" s="40" customFormat="1" ht="14.25" x14ac:dyDescent="0.2">
      <c r="A65" s="112"/>
      <c r="B65" s="114"/>
      <c r="C65" s="99"/>
      <c r="D65" s="108"/>
      <c r="E65" s="103"/>
      <c r="F65" s="104"/>
    </row>
    <row r="66" spans="1:6" s="40" customFormat="1" ht="15" customHeight="1" x14ac:dyDescent="0.2">
      <c r="A66" s="119" t="s">
        <v>100</v>
      </c>
      <c r="B66" s="96" t="s">
        <v>225</v>
      </c>
      <c r="C66" s="98">
        <v>4449</v>
      </c>
      <c r="D66" s="107" t="s">
        <v>8</v>
      </c>
      <c r="E66" s="152"/>
      <c r="F66" s="102">
        <f t="shared" ref="F66" si="10">ROUND(E66*C66,2)</f>
        <v>0</v>
      </c>
    </row>
    <row r="67" spans="1:6" s="40" customFormat="1" ht="14.25" x14ac:dyDescent="0.2">
      <c r="A67" s="112"/>
      <c r="B67" s="114"/>
      <c r="C67" s="99"/>
      <c r="D67" s="108"/>
      <c r="E67" s="103"/>
      <c r="F67" s="104"/>
    </row>
    <row r="68" spans="1:6" s="40" customFormat="1" ht="15" x14ac:dyDescent="0.25">
      <c r="A68" s="286" t="s">
        <v>34</v>
      </c>
      <c r="B68" s="287"/>
      <c r="C68" s="287"/>
      <c r="D68" s="287"/>
      <c r="E68" s="287"/>
      <c r="F68" s="288"/>
    </row>
    <row r="69" spans="1:6" s="40" customFormat="1" ht="28.5" x14ac:dyDescent="0.2">
      <c r="A69" s="119" t="s">
        <v>101</v>
      </c>
      <c r="B69" s="96" t="s">
        <v>42</v>
      </c>
      <c r="C69" s="98">
        <v>5247</v>
      </c>
      <c r="D69" s="107" t="s">
        <v>8</v>
      </c>
      <c r="E69" s="152"/>
      <c r="F69" s="102">
        <f t="shared" ref="F69" si="11">ROUND(E69*C69,2)</f>
        <v>0</v>
      </c>
    </row>
    <row r="70" spans="1:6" s="40" customFormat="1" ht="14.25" x14ac:dyDescent="0.2">
      <c r="A70" s="112"/>
      <c r="B70" s="114"/>
      <c r="C70" s="99"/>
      <c r="D70" s="108"/>
      <c r="E70" s="103"/>
      <c r="F70" s="104"/>
    </row>
    <row r="71" spans="1:6" s="40" customFormat="1" ht="28.5" x14ac:dyDescent="0.2">
      <c r="A71" s="119" t="s">
        <v>102</v>
      </c>
      <c r="B71" s="96" t="s">
        <v>133</v>
      </c>
      <c r="C71" s="98">
        <v>93</v>
      </c>
      <c r="D71" s="107" t="s">
        <v>8</v>
      </c>
      <c r="E71" s="152"/>
      <c r="F71" s="102">
        <f t="shared" ref="F71" si="12">ROUND(E71*C71,2)</f>
        <v>0</v>
      </c>
    </row>
    <row r="72" spans="1:6" s="40" customFormat="1" ht="15" customHeight="1" x14ac:dyDescent="0.2">
      <c r="A72" s="112"/>
      <c r="B72" s="114"/>
      <c r="C72" s="99"/>
      <c r="D72" s="108"/>
      <c r="E72" s="103"/>
      <c r="F72" s="104"/>
    </row>
    <row r="73" spans="1:6" s="40" customFormat="1" ht="15" customHeight="1" x14ac:dyDescent="0.2">
      <c r="A73" s="119">
        <v>25</v>
      </c>
      <c r="B73" s="96" t="s">
        <v>47</v>
      </c>
      <c r="C73" s="98">
        <v>11282</v>
      </c>
      <c r="D73" s="107" t="s">
        <v>8</v>
      </c>
      <c r="E73" s="152"/>
      <c r="F73" s="102">
        <f t="shared" ref="F73" si="13">ROUND(E73*C73,2)</f>
        <v>0</v>
      </c>
    </row>
    <row r="74" spans="1:6" s="40" customFormat="1" ht="15" customHeight="1" x14ac:dyDescent="0.2">
      <c r="A74" s="112"/>
      <c r="B74" s="114"/>
      <c r="C74" s="99"/>
      <c r="D74" s="108"/>
      <c r="E74" s="103"/>
      <c r="F74" s="104"/>
    </row>
    <row r="75" spans="1:6" s="40" customFormat="1" ht="31.5" customHeight="1" x14ac:dyDescent="0.2">
      <c r="A75" s="119">
        <v>26</v>
      </c>
      <c r="B75" s="96" t="s">
        <v>227</v>
      </c>
      <c r="C75" s="98">
        <v>701</v>
      </c>
      <c r="D75" s="107" t="s">
        <v>69</v>
      </c>
      <c r="E75" s="152"/>
      <c r="F75" s="102">
        <f t="shared" ref="F75" si="14">ROUND(E75*C75,2)</f>
        <v>0</v>
      </c>
    </row>
    <row r="76" spans="1:6" s="40" customFormat="1" ht="15" customHeight="1" x14ac:dyDescent="0.2">
      <c r="A76" s="112"/>
      <c r="B76" s="114"/>
      <c r="C76" s="99"/>
      <c r="D76" s="108"/>
      <c r="E76" s="103"/>
      <c r="F76" s="104"/>
    </row>
    <row r="77" spans="1:6" s="40" customFormat="1" ht="15" customHeight="1" x14ac:dyDescent="0.2">
      <c r="A77" s="119">
        <v>27</v>
      </c>
      <c r="B77" s="96" t="s">
        <v>154</v>
      </c>
      <c r="C77" s="98">
        <v>262</v>
      </c>
      <c r="D77" s="107" t="s">
        <v>69</v>
      </c>
      <c r="E77" s="152"/>
      <c r="F77" s="102">
        <f t="shared" ref="F77" si="15">ROUND(E77*C77,2)</f>
        <v>0</v>
      </c>
    </row>
    <row r="78" spans="1:6" s="40" customFormat="1" ht="15" customHeight="1" x14ac:dyDescent="0.2">
      <c r="A78" s="112"/>
      <c r="B78" s="114"/>
      <c r="C78" s="99"/>
      <c r="D78" s="108"/>
      <c r="E78" s="103"/>
      <c r="F78" s="104"/>
    </row>
    <row r="79" spans="1:6" s="40" customFormat="1" ht="15" x14ac:dyDescent="0.25">
      <c r="A79" s="286" t="s">
        <v>72</v>
      </c>
      <c r="B79" s="287"/>
      <c r="C79" s="287"/>
      <c r="D79" s="287"/>
      <c r="E79" s="287"/>
      <c r="F79" s="288"/>
    </row>
    <row r="80" spans="1:6" s="40" customFormat="1" ht="57" x14ac:dyDescent="0.2">
      <c r="A80" s="119" t="s">
        <v>116</v>
      </c>
      <c r="B80" s="96" t="s">
        <v>83</v>
      </c>
      <c r="C80" s="98">
        <v>364</v>
      </c>
      <c r="D80" s="107" t="s">
        <v>69</v>
      </c>
      <c r="E80" s="152"/>
      <c r="F80" s="102">
        <f t="shared" ref="F80" si="16">ROUND(E80*C80,2)</f>
        <v>0</v>
      </c>
    </row>
    <row r="81" spans="1:6" s="40" customFormat="1" ht="14.25" x14ac:dyDescent="0.2">
      <c r="A81" s="112"/>
      <c r="B81" s="114"/>
      <c r="C81" s="99"/>
      <c r="D81" s="108"/>
      <c r="E81" s="103"/>
      <c r="F81" s="104"/>
    </row>
    <row r="82" spans="1:6" s="40" customFormat="1" ht="42.75" x14ac:dyDescent="0.2">
      <c r="A82" s="119" t="s">
        <v>117</v>
      </c>
      <c r="B82" s="96" t="s">
        <v>84</v>
      </c>
      <c r="C82" s="98">
        <v>1</v>
      </c>
      <c r="D82" s="107" t="s">
        <v>69</v>
      </c>
      <c r="E82" s="152"/>
      <c r="F82" s="102">
        <f t="shared" ref="F82" si="17">ROUND(E82*C82,2)</f>
        <v>0</v>
      </c>
    </row>
    <row r="83" spans="1:6" s="40" customFormat="1" ht="14.25" x14ac:dyDescent="0.2">
      <c r="A83" s="112"/>
      <c r="B83" s="114"/>
      <c r="C83" s="99"/>
      <c r="D83" s="108"/>
      <c r="E83" s="103"/>
      <c r="F83" s="104"/>
    </row>
    <row r="84" spans="1:6" s="40" customFormat="1" ht="28.5" x14ac:dyDescent="0.2">
      <c r="A84" s="119" t="s">
        <v>104</v>
      </c>
      <c r="B84" s="129" t="s">
        <v>175</v>
      </c>
      <c r="C84" s="98">
        <v>68.5</v>
      </c>
      <c r="D84" s="107" t="s">
        <v>69</v>
      </c>
      <c r="E84" s="152"/>
      <c r="F84" s="102">
        <f t="shared" ref="F84" si="18">ROUND(E84*C84,2)</f>
        <v>0</v>
      </c>
    </row>
    <row r="85" spans="1:6" s="40" customFormat="1" ht="15" customHeight="1" x14ac:dyDescent="0.2">
      <c r="A85" s="112"/>
      <c r="B85" s="114"/>
      <c r="C85" s="99"/>
      <c r="D85" s="108"/>
      <c r="E85" s="103"/>
      <c r="F85" s="104"/>
    </row>
    <row r="86" spans="1:6" s="40" customFormat="1" ht="15" x14ac:dyDescent="0.25">
      <c r="A86" s="286" t="s">
        <v>44</v>
      </c>
      <c r="B86" s="287"/>
      <c r="C86" s="287"/>
      <c r="D86" s="287"/>
      <c r="E86" s="287"/>
      <c r="F86" s="288"/>
    </row>
    <row r="87" spans="1:6" s="40" customFormat="1" ht="28.5" x14ac:dyDescent="0.2">
      <c r="A87" s="123" t="s">
        <v>105</v>
      </c>
      <c r="B87" s="96" t="s">
        <v>223</v>
      </c>
      <c r="C87" s="86">
        <v>106</v>
      </c>
      <c r="D87" s="87" t="s">
        <v>22</v>
      </c>
      <c r="E87" s="152"/>
      <c r="F87" s="102">
        <f t="shared" ref="F87" si="19">ROUND(E87*C87,2)</f>
        <v>0</v>
      </c>
    </row>
    <row r="88" spans="1:6" s="40" customFormat="1" ht="15" customHeight="1" x14ac:dyDescent="0.25">
      <c r="A88" s="93"/>
      <c r="B88" s="116"/>
      <c r="C88" s="39"/>
      <c r="D88" s="41"/>
      <c r="E88" s="44"/>
      <c r="F88" s="48"/>
    </row>
    <row r="89" spans="1:6" s="13" customFormat="1" ht="12.95" customHeight="1" x14ac:dyDescent="0.25">
      <c r="A89" s="55" t="s">
        <v>9</v>
      </c>
      <c r="B89" s="11" t="s">
        <v>21</v>
      </c>
      <c r="C89" s="12"/>
      <c r="D89" s="66"/>
      <c r="E89" s="66"/>
      <c r="F89" s="38">
        <f>+SUM(F87)+SUM(F69:F77)+SUM(F60:F66)+SUM(F80:F85)</f>
        <v>0</v>
      </c>
    </row>
    <row r="90" spans="1:6" s="13" customFormat="1" ht="12.95" customHeight="1" x14ac:dyDescent="0.25">
      <c r="A90" s="112"/>
      <c r="B90" s="114"/>
      <c r="C90" s="99"/>
      <c r="D90" s="108"/>
      <c r="E90" s="103"/>
      <c r="F90" s="104"/>
    </row>
    <row r="91" spans="1:6" s="40" customFormat="1" ht="15" customHeight="1" x14ac:dyDescent="0.2">
      <c r="A91" s="112"/>
      <c r="B91" s="114"/>
      <c r="C91" s="99"/>
      <c r="D91" s="108"/>
      <c r="E91" s="103"/>
      <c r="F91" s="104"/>
    </row>
    <row r="92" spans="1:6" s="34" customFormat="1" ht="15" customHeight="1" x14ac:dyDescent="0.25">
      <c r="A92" s="52" t="s">
        <v>37</v>
      </c>
      <c r="B92" s="8" t="s">
        <v>38</v>
      </c>
      <c r="C92" s="9"/>
      <c r="D92" s="65"/>
      <c r="E92" s="10"/>
      <c r="F92" s="10"/>
    </row>
    <row r="93" spans="1:6" s="34" customFormat="1" ht="15" customHeight="1" x14ac:dyDescent="0.2">
      <c r="A93" s="112"/>
      <c r="B93" s="114"/>
      <c r="C93" s="99"/>
      <c r="D93" s="108"/>
      <c r="E93" s="103"/>
      <c r="F93" s="104"/>
    </row>
    <row r="94" spans="1:6" s="34" customFormat="1" ht="15" customHeight="1" x14ac:dyDescent="0.25">
      <c r="A94" s="286" t="s">
        <v>203</v>
      </c>
      <c r="B94" s="287"/>
      <c r="C94" s="287"/>
      <c r="D94" s="287"/>
      <c r="E94" s="287"/>
      <c r="F94" s="288"/>
    </row>
    <row r="95" spans="1:6" s="34" customFormat="1" ht="28.5" x14ac:dyDescent="0.2">
      <c r="A95" s="123" t="s">
        <v>106</v>
      </c>
      <c r="B95" s="96" t="s">
        <v>135</v>
      </c>
      <c r="C95" s="98">
        <v>839</v>
      </c>
      <c r="D95" s="118" t="s">
        <v>69</v>
      </c>
      <c r="E95" s="152"/>
      <c r="F95" s="102">
        <f t="shared" ref="F95" si="20">ROUND(E95*C95,2)</f>
        <v>0</v>
      </c>
    </row>
    <row r="96" spans="1:6" s="34" customFormat="1" ht="14.25" x14ac:dyDescent="0.2">
      <c r="A96" s="130"/>
      <c r="B96" s="113"/>
      <c r="C96" s="137"/>
      <c r="D96" s="138"/>
      <c r="E96" s="139"/>
      <c r="F96" s="140"/>
    </row>
    <row r="97" spans="1:43" s="34" customFormat="1" ht="15" customHeight="1" x14ac:dyDescent="0.25">
      <c r="A97" s="286" t="s">
        <v>166</v>
      </c>
      <c r="B97" s="287"/>
      <c r="C97" s="287"/>
      <c r="D97" s="287"/>
      <c r="E97" s="287"/>
      <c r="F97" s="288"/>
    </row>
    <row r="98" spans="1:43" s="34" customFormat="1" ht="14.25" x14ac:dyDescent="0.2">
      <c r="A98" s="85" t="s">
        <v>107</v>
      </c>
      <c r="B98" s="96" t="s">
        <v>155</v>
      </c>
      <c r="C98" s="86">
        <v>52</v>
      </c>
      <c r="D98" s="92" t="s">
        <v>69</v>
      </c>
      <c r="E98" s="152"/>
      <c r="F98" s="102">
        <f t="shared" ref="F98" si="21">ROUND(E98*C98,2)</f>
        <v>0</v>
      </c>
    </row>
    <row r="99" spans="1:43" s="34" customFormat="1" ht="15" customHeight="1" x14ac:dyDescent="0.25">
      <c r="A99" s="93"/>
      <c r="B99" s="116"/>
      <c r="C99" s="36"/>
      <c r="D99" s="18"/>
      <c r="E99" s="35"/>
      <c r="F99" s="35"/>
    </row>
    <row r="100" spans="1:43" s="35" customFormat="1" ht="15" customHeight="1" x14ac:dyDescent="0.25">
      <c r="A100" s="55" t="s">
        <v>37</v>
      </c>
      <c r="B100" s="11" t="s">
        <v>39</v>
      </c>
      <c r="C100" s="12"/>
      <c r="D100" s="66"/>
      <c r="E100" s="11"/>
      <c r="F100" s="38">
        <f>+SUM(F95:F98)</f>
        <v>0</v>
      </c>
    </row>
    <row r="101" spans="1:43" s="35" customFormat="1" ht="15" customHeight="1" x14ac:dyDescent="0.2">
      <c r="A101" s="112"/>
      <c r="B101" s="114"/>
      <c r="C101" s="99"/>
      <c r="D101" s="108"/>
      <c r="E101" s="103"/>
      <c r="F101" s="104"/>
    </row>
    <row r="102" spans="1:43" s="34" customFormat="1" ht="15" customHeight="1" x14ac:dyDescent="0.2">
      <c r="A102" s="112"/>
      <c r="B102" s="114"/>
      <c r="C102" s="99"/>
      <c r="D102" s="108"/>
      <c r="E102" s="103"/>
      <c r="F102" s="104"/>
    </row>
    <row r="103" spans="1:43" s="34" customFormat="1" ht="15" customHeight="1" x14ac:dyDescent="0.25">
      <c r="A103" s="52" t="s">
        <v>19</v>
      </c>
      <c r="B103" s="8" t="s">
        <v>27</v>
      </c>
      <c r="C103" s="9"/>
      <c r="D103" s="65"/>
      <c r="E103" s="10"/>
      <c r="F103" s="10"/>
    </row>
    <row r="104" spans="1:43" s="40" customFormat="1" ht="14.25" x14ac:dyDescent="0.2">
      <c r="A104" s="112"/>
      <c r="B104" s="114"/>
      <c r="C104" s="99"/>
      <c r="D104" s="108"/>
      <c r="E104" s="103"/>
      <c r="F104" s="10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row>
    <row r="105" spans="1:43" s="34" customFormat="1" ht="15" x14ac:dyDescent="0.25">
      <c r="A105" s="286" t="s">
        <v>74</v>
      </c>
      <c r="B105" s="287"/>
      <c r="C105" s="287"/>
      <c r="D105" s="287"/>
      <c r="E105" s="287"/>
      <c r="F105" s="288"/>
    </row>
    <row r="106" spans="1:43" s="34" customFormat="1" ht="14.25" x14ac:dyDescent="0.2">
      <c r="A106" s="123" t="s">
        <v>118</v>
      </c>
      <c r="B106" s="96" t="s">
        <v>137</v>
      </c>
      <c r="C106" s="98">
        <v>3</v>
      </c>
      <c r="D106" s="107" t="s">
        <v>6</v>
      </c>
      <c r="E106" s="152"/>
      <c r="F106" s="102">
        <f t="shared" ref="F106" si="22">ROUND(E106*C106,2)</f>
        <v>0</v>
      </c>
    </row>
    <row r="107" spans="1:43" s="34" customFormat="1" ht="14.25" x14ac:dyDescent="0.2">
      <c r="A107" s="93"/>
      <c r="B107" s="97"/>
      <c r="C107" s="99"/>
      <c r="D107" s="108"/>
      <c r="E107" s="109"/>
      <c r="F107" s="117"/>
    </row>
    <row r="108" spans="1:43" s="34" customFormat="1" ht="14.25" x14ac:dyDescent="0.2">
      <c r="A108" s="123" t="s">
        <v>168</v>
      </c>
      <c r="B108" s="96" t="s">
        <v>138</v>
      </c>
      <c r="C108" s="98">
        <v>1</v>
      </c>
      <c r="D108" s="107" t="s">
        <v>6</v>
      </c>
      <c r="E108" s="152"/>
      <c r="F108" s="102">
        <f t="shared" ref="F108" si="23">ROUND(E108*C108,2)</f>
        <v>0</v>
      </c>
    </row>
    <row r="109" spans="1:43" s="34" customFormat="1" ht="14.25" x14ac:dyDescent="0.2">
      <c r="A109" s="93"/>
      <c r="B109" s="97"/>
      <c r="C109" s="88"/>
      <c r="D109" s="89"/>
      <c r="E109" s="95"/>
      <c r="F109" s="94"/>
    </row>
    <row r="110" spans="1:43" s="34" customFormat="1" ht="28.5" x14ac:dyDescent="0.2">
      <c r="A110" s="123" t="s">
        <v>108</v>
      </c>
      <c r="B110" s="96" t="s">
        <v>124</v>
      </c>
      <c r="C110" s="98">
        <v>1</v>
      </c>
      <c r="D110" s="107" t="s">
        <v>6</v>
      </c>
      <c r="E110" s="152"/>
      <c r="F110" s="102">
        <f t="shared" ref="F110" si="24">ROUND(E110*C110,2)</f>
        <v>0</v>
      </c>
    </row>
    <row r="111" spans="1:43" s="34" customFormat="1" ht="14.25" x14ac:dyDescent="0.2">
      <c r="A111" s="93"/>
      <c r="B111" s="97"/>
      <c r="C111" s="99"/>
      <c r="D111" s="108"/>
      <c r="E111" s="109"/>
      <c r="F111" s="117"/>
    </row>
    <row r="112" spans="1:43" s="34" customFormat="1" ht="28.5" x14ac:dyDescent="0.2">
      <c r="A112" s="123" t="s">
        <v>109</v>
      </c>
      <c r="B112" s="96" t="s">
        <v>136</v>
      </c>
      <c r="C112" s="98">
        <v>2</v>
      </c>
      <c r="D112" s="107" t="s">
        <v>6</v>
      </c>
      <c r="E112" s="152"/>
      <c r="F112" s="102">
        <f t="shared" ref="F112" si="25">ROUND(E112*C112,2)</f>
        <v>0</v>
      </c>
    </row>
    <row r="113" spans="1:43" s="34" customFormat="1" ht="14.25" x14ac:dyDescent="0.2">
      <c r="A113" s="53"/>
      <c r="B113" s="114"/>
      <c r="C113" s="99"/>
      <c r="D113" s="108"/>
      <c r="E113" s="103"/>
      <c r="F113" s="104"/>
    </row>
    <row r="114" spans="1:43" s="34" customFormat="1" ht="28.5" x14ac:dyDescent="0.2">
      <c r="A114" s="123" t="s">
        <v>110</v>
      </c>
      <c r="B114" s="96" t="s">
        <v>192</v>
      </c>
      <c r="C114" s="98">
        <v>1</v>
      </c>
      <c r="D114" s="107" t="s">
        <v>6</v>
      </c>
      <c r="E114" s="152"/>
      <c r="F114" s="102">
        <f t="shared" ref="F114" si="26">ROUND(E114*C114,2)</f>
        <v>0</v>
      </c>
    </row>
    <row r="115" spans="1:43" s="34" customFormat="1" ht="14.25" x14ac:dyDescent="0.2">
      <c r="A115" s="93"/>
      <c r="B115" s="97"/>
      <c r="C115" s="99"/>
      <c r="D115" s="108"/>
      <c r="E115" s="109"/>
      <c r="F115" s="117"/>
    </row>
    <row r="116" spans="1:43" s="34" customFormat="1" ht="28.5" x14ac:dyDescent="0.2">
      <c r="A116" s="123" t="s">
        <v>143</v>
      </c>
      <c r="B116" s="96" t="s">
        <v>188</v>
      </c>
      <c r="C116" s="98">
        <v>2</v>
      </c>
      <c r="D116" s="107" t="s">
        <v>6</v>
      </c>
      <c r="E116" s="152"/>
      <c r="F116" s="102">
        <f t="shared" ref="F116" si="27">ROUND(E116*C116,2)</f>
        <v>0</v>
      </c>
    </row>
    <row r="117" spans="1:43" s="34" customFormat="1" ht="14.25" x14ac:dyDescent="0.2">
      <c r="A117" s="93"/>
      <c r="B117" s="97"/>
      <c r="C117" s="99"/>
      <c r="D117" s="108"/>
      <c r="E117" s="109"/>
      <c r="F117" s="117"/>
    </row>
    <row r="118" spans="1:43" s="34" customFormat="1" ht="28.5" x14ac:dyDescent="0.2">
      <c r="A118" s="123" t="s">
        <v>144</v>
      </c>
      <c r="B118" s="96" t="s">
        <v>189</v>
      </c>
      <c r="C118" s="98">
        <v>1</v>
      </c>
      <c r="D118" s="107" t="s">
        <v>6</v>
      </c>
      <c r="E118" s="152"/>
      <c r="F118" s="102">
        <f t="shared" ref="F118" si="28">ROUND(E118*C118,2)</f>
        <v>0</v>
      </c>
    </row>
    <row r="119" spans="1:43" s="34" customFormat="1" ht="14.25" x14ac:dyDescent="0.2">
      <c r="A119" s="93"/>
      <c r="B119" s="97"/>
      <c r="C119" s="99"/>
      <c r="D119" s="108"/>
      <c r="E119" s="109"/>
      <c r="F119" s="117"/>
    </row>
    <row r="120" spans="1:43" s="34" customFormat="1" ht="15" x14ac:dyDescent="0.25">
      <c r="A120" s="286" t="s">
        <v>28</v>
      </c>
      <c r="B120" s="287"/>
      <c r="C120" s="287"/>
      <c r="D120" s="287"/>
      <c r="E120" s="287"/>
      <c r="F120" s="288"/>
    </row>
    <row r="121" spans="1:43" s="40" customFormat="1" ht="42.75" x14ac:dyDescent="0.2">
      <c r="A121" s="123" t="s">
        <v>145</v>
      </c>
      <c r="B121" s="96" t="s">
        <v>123</v>
      </c>
      <c r="C121" s="98">
        <v>1642</v>
      </c>
      <c r="D121" s="107" t="s">
        <v>69</v>
      </c>
      <c r="E121" s="152"/>
      <c r="F121" s="102">
        <f t="shared" ref="F121" si="29">ROUND(E121*C121,2)</f>
        <v>0</v>
      </c>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row>
    <row r="122" spans="1:43" s="40" customFormat="1" ht="14.25" x14ac:dyDescent="0.2">
      <c r="A122" s="93"/>
      <c r="B122" s="97"/>
      <c r="C122" s="99"/>
      <c r="D122" s="108"/>
      <c r="E122" s="109"/>
      <c r="F122" s="117"/>
    </row>
    <row r="123" spans="1:43" s="40" customFormat="1" ht="42.75" x14ac:dyDescent="0.2">
      <c r="A123" s="123" t="s">
        <v>111</v>
      </c>
      <c r="B123" s="96" t="s">
        <v>218</v>
      </c>
      <c r="C123" s="98">
        <v>53</v>
      </c>
      <c r="D123" s="107" t="s">
        <v>69</v>
      </c>
      <c r="E123" s="152"/>
      <c r="F123" s="102">
        <f t="shared" ref="F123" si="30">ROUND(E123*C123,2)</f>
        <v>0</v>
      </c>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row>
    <row r="124" spans="1:43" s="40" customFormat="1" ht="14.25" x14ac:dyDescent="0.2">
      <c r="A124" s="53"/>
      <c r="B124" s="114"/>
      <c r="C124" s="99"/>
      <c r="D124" s="108"/>
      <c r="E124" s="103"/>
      <c r="F124" s="10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row>
    <row r="125" spans="1:43" s="40" customFormat="1" ht="42.75" x14ac:dyDescent="0.2">
      <c r="A125" s="123" t="s">
        <v>112</v>
      </c>
      <c r="B125" s="96" t="s">
        <v>142</v>
      </c>
      <c r="C125" s="98">
        <v>24</v>
      </c>
      <c r="D125" s="107" t="s">
        <v>69</v>
      </c>
      <c r="E125" s="152"/>
      <c r="F125" s="102">
        <f t="shared" ref="F125" si="31">ROUND(E125*C125,2)</f>
        <v>0</v>
      </c>
    </row>
    <row r="126" spans="1:43" s="40" customFormat="1" ht="15" x14ac:dyDescent="0.25">
      <c r="A126" s="93"/>
      <c r="B126" s="116"/>
      <c r="C126" s="99"/>
      <c r="D126" s="108"/>
      <c r="E126" s="109"/>
      <c r="F126" s="117"/>
    </row>
    <row r="127" spans="1:43" s="40" customFormat="1" ht="42.75" x14ac:dyDescent="0.2">
      <c r="A127" s="119" t="s">
        <v>113</v>
      </c>
      <c r="B127" s="96" t="s">
        <v>141</v>
      </c>
      <c r="C127" s="98">
        <v>7.15</v>
      </c>
      <c r="D127" s="107" t="s">
        <v>8</v>
      </c>
      <c r="E127" s="152"/>
      <c r="F127" s="102">
        <f t="shared" ref="F127" si="32">ROUND(E127*C127,2)</f>
        <v>0</v>
      </c>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row>
    <row r="128" spans="1:43" s="40" customFormat="1" ht="14.25" x14ac:dyDescent="0.2">
      <c r="A128" s="112"/>
      <c r="B128" s="114"/>
      <c r="C128" s="99"/>
      <c r="D128" s="108"/>
      <c r="E128" s="103"/>
      <c r="F128" s="10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row>
    <row r="129" spans="1:43" s="40" customFormat="1" ht="42.75" x14ac:dyDescent="0.2">
      <c r="A129" s="119" t="s">
        <v>169</v>
      </c>
      <c r="B129" s="96" t="s">
        <v>174</v>
      </c>
      <c r="C129" s="98">
        <v>1.2</v>
      </c>
      <c r="D129" s="107" t="s">
        <v>8</v>
      </c>
      <c r="E129" s="152"/>
      <c r="F129" s="102">
        <f t="shared" ref="F129" si="33">ROUND(E129*C129,2)</f>
        <v>0</v>
      </c>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row>
    <row r="130" spans="1:43" s="40" customFormat="1" ht="15" x14ac:dyDescent="0.25">
      <c r="A130" s="112"/>
      <c r="B130" s="116"/>
      <c r="C130" s="99"/>
      <c r="D130" s="108"/>
      <c r="E130" s="103"/>
      <c r="F130" s="10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row>
    <row r="131" spans="1:43" s="40" customFormat="1" ht="42.75" x14ac:dyDescent="0.2">
      <c r="A131" s="119" t="s">
        <v>170</v>
      </c>
      <c r="B131" s="96" t="s">
        <v>173</v>
      </c>
      <c r="C131" s="98">
        <v>19.7</v>
      </c>
      <c r="D131" s="107" t="s">
        <v>8</v>
      </c>
      <c r="E131" s="152"/>
      <c r="F131" s="102">
        <f t="shared" ref="F131" si="34">ROUND(E131*C131,2)</f>
        <v>0</v>
      </c>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row>
    <row r="132" spans="1:43" s="40" customFormat="1" ht="15" x14ac:dyDescent="0.25">
      <c r="A132" s="112"/>
      <c r="B132" s="116"/>
      <c r="C132" s="99"/>
      <c r="D132" s="108"/>
      <c r="E132" s="103"/>
      <c r="F132" s="10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row>
    <row r="133" spans="1:43" s="40" customFormat="1" ht="42.75" x14ac:dyDescent="0.2">
      <c r="A133" s="124">
        <v>47</v>
      </c>
      <c r="B133" s="72" t="s">
        <v>139</v>
      </c>
      <c r="C133" s="100">
        <v>43</v>
      </c>
      <c r="D133" s="115" t="s">
        <v>69</v>
      </c>
      <c r="E133" s="152"/>
      <c r="F133" s="102">
        <f t="shared" ref="F133" si="35">ROUND(E133*C133,2)</f>
        <v>0</v>
      </c>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row>
    <row r="134" spans="1:43" s="40" customFormat="1" ht="15" x14ac:dyDescent="0.25">
      <c r="A134" s="112"/>
      <c r="B134" s="116"/>
      <c r="C134" s="99"/>
      <c r="D134" s="108"/>
      <c r="E134" s="103"/>
      <c r="F134" s="10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row>
    <row r="135" spans="1:43" s="40" customFormat="1" ht="42.75" x14ac:dyDescent="0.2">
      <c r="A135" s="119" t="s">
        <v>172</v>
      </c>
      <c r="B135" s="96" t="s">
        <v>140</v>
      </c>
      <c r="C135" s="98">
        <v>16</v>
      </c>
      <c r="D135" s="107" t="s">
        <v>8</v>
      </c>
      <c r="E135" s="152"/>
      <c r="F135" s="102">
        <f t="shared" ref="F135" si="36">ROUND(E135*C135,2)</f>
        <v>0</v>
      </c>
    </row>
    <row r="136" spans="1:43" s="40" customFormat="1" ht="14.25" x14ac:dyDescent="0.2">
      <c r="A136" s="112"/>
      <c r="B136" s="114"/>
      <c r="C136" s="99"/>
      <c r="D136" s="108"/>
      <c r="E136" s="103"/>
      <c r="F136" s="104"/>
    </row>
    <row r="137" spans="1:43" s="34" customFormat="1" ht="15" x14ac:dyDescent="0.25">
      <c r="A137" s="286" t="s">
        <v>45</v>
      </c>
      <c r="B137" s="287"/>
      <c r="C137" s="287"/>
      <c r="D137" s="287"/>
      <c r="E137" s="287"/>
      <c r="F137" s="288"/>
    </row>
    <row r="138" spans="1:43" s="34" customFormat="1" ht="14.25" x14ac:dyDescent="0.2">
      <c r="A138" s="119" t="s">
        <v>146</v>
      </c>
      <c r="B138" s="96" t="s">
        <v>75</v>
      </c>
      <c r="C138" s="98">
        <v>26</v>
      </c>
      <c r="D138" s="107" t="s">
        <v>6</v>
      </c>
      <c r="E138" s="152"/>
      <c r="F138" s="102">
        <f t="shared" ref="F138" si="37">ROUND(E138*C138,2)</f>
        <v>0</v>
      </c>
    </row>
    <row r="139" spans="1:43" s="40" customFormat="1" ht="14.25" x14ac:dyDescent="0.2">
      <c r="A139" s="112"/>
      <c r="B139" s="114"/>
      <c r="C139" s="99"/>
      <c r="D139" s="108"/>
      <c r="E139" s="103"/>
      <c r="F139" s="104"/>
    </row>
    <row r="140" spans="1:43" s="34" customFormat="1" ht="28.5" x14ac:dyDescent="0.2">
      <c r="A140" s="119" t="s">
        <v>147</v>
      </c>
      <c r="B140" s="96" t="s">
        <v>48</v>
      </c>
      <c r="C140" s="98">
        <v>14</v>
      </c>
      <c r="D140" s="107" t="s">
        <v>6</v>
      </c>
      <c r="E140" s="152"/>
      <c r="F140" s="102">
        <f t="shared" ref="F140" si="38">ROUND(E140*C140,2)</f>
        <v>0</v>
      </c>
    </row>
    <row r="141" spans="1:43" s="40" customFormat="1" ht="14.25" x14ac:dyDescent="0.2">
      <c r="A141" s="112"/>
      <c r="B141" s="114"/>
      <c r="C141" s="99"/>
      <c r="D141" s="108"/>
      <c r="E141" s="103"/>
      <c r="F141" s="104"/>
    </row>
    <row r="142" spans="1:43" s="34" customFormat="1" ht="28.5" x14ac:dyDescent="0.2">
      <c r="A142" s="119" t="s">
        <v>148</v>
      </c>
      <c r="B142" s="96" t="s">
        <v>76</v>
      </c>
      <c r="C142" s="98">
        <v>14</v>
      </c>
      <c r="D142" s="107" t="s">
        <v>6</v>
      </c>
      <c r="E142" s="152"/>
      <c r="F142" s="102">
        <f t="shared" ref="F142" si="39">ROUND(E142*C142,2)</f>
        <v>0</v>
      </c>
    </row>
    <row r="143" spans="1:43" s="34" customFormat="1" ht="14.25" x14ac:dyDescent="0.2">
      <c r="A143" s="112"/>
      <c r="B143" s="114"/>
      <c r="C143" s="99"/>
      <c r="D143" s="108"/>
      <c r="E143" s="103"/>
      <c r="F143" s="104"/>
    </row>
    <row r="144" spans="1:43" s="13" customFormat="1" ht="12.95" customHeight="1" x14ac:dyDescent="0.25">
      <c r="A144" s="55" t="s">
        <v>19</v>
      </c>
      <c r="B144" s="11" t="s">
        <v>29</v>
      </c>
      <c r="C144" s="12"/>
      <c r="D144" s="66"/>
      <c r="E144" s="11"/>
      <c r="F144" s="38">
        <f>+SUM(F138:F142)+SUM(F121:F135)+SUM(F106:F118)</f>
        <v>0</v>
      </c>
    </row>
    <row r="145" spans="1:6" s="13" customFormat="1" ht="12.95" customHeight="1" x14ac:dyDescent="0.25">
      <c r="A145" s="141"/>
      <c r="B145" s="142"/>
      <c r="C145" s="143"/>
      <c r="D145" s="144"/>
      <c r="E145" s="142"/>
      <c r="F145" s="145"/>
    </row>
    <row r="146" spans="1:6" s="40" customFormat="1" ht="15" customHeight="1" x14ac:dyDescent="0.2">
      <c r="A146" s="53"/>
      <c r="B146" s="37"/>
      <c r="C146" s="39"/>
      <c r="D146" s="41"/>
      <c r="E146" s="44"/>
      <c r="F146" s="48"/>
    </row>
    <row r="147" spans="1:6" s="34" customFormat="1" ht="15" customHeight="1" x14ac:dyDescent="0.25">
      <c r="A147" s="52" t="s">
        <v>20</v>
      </c>
      <c r="B147" s="8" t="s">
        <v>16</v>
      </c>
      <c r="C147" s="9"/>
      <c r="D147" s="65"/>
      <c r="E147" s="10"/>
      <c r="F147" s="10"/>
    </row>
    <row r="148" spans="1:6" s="37" customFormat="1" ht="15" customHeight="1" x14ac:dyDescent="0.2">
      <c r="A148" s="112"/>
      <c r="B148" s="114"/>
      <c r="C148" s="99"/>
      <c r="D148" s="108"/>
      <c r="E148" s="103"/>
      <c r="F148" s="104"/>
    </row>
    <row r="149" spans="1:6" s="34" customFormat="1" ht="15" x14ac:dyDescent="0.25">
      <c r="A149" s="289" t="s">
        <v>30</v>
      </c>
      <c r="B149" s="289"/>
      <c r="C149" s="289"/>
      <c r="D149" s="289"/>
      <c r="E149" s="289"/>
      <c r="F149" s="289"/>
    </row>
    <row r="150" spans="1:6" s="40" customFormat="1" ht="15" customHeight="1" x14ac:dyDescent="0.2">
      <c r="A150" s="119" t="s">
        <v>176</v>
      </c>
      <c r="B150" s="96" t="s">
        <v>82</v>
      </c>
      <c r="C150" s="98">
        <v>1</v>
      </c>
      <c r="D150" s="107" t="s">
        <v>6</v>
      </c>
      <c r="E150" s="152"/>
      <c r="F150" s="102">
        <f t="shared" ref="F150" si="40">ROUND(E150*C150,2)</f>
        <v>0</v>
      </c>
    </row>
    <row r="151" spans="1:6" s="40" customFormat="1" ht="14.25" x14ac:dyDescent="0.2">
      <c r="A151" s="112"/>
      <c r="B151" s="114"/>
      <c r="C151" s="99"/>
      <c r="D151" s="108"/>
      <c r="E151" s="103"/>
      <c r="F151" s="104"/>
    </row>
    <row r="152" spans="1:6" s="40" customFormat="1" ht="14.25" x14ac:dyDescent="0.2">
      <c r="A152" s="119" t="s">
        <v>214</v>
      </c>
      <c r="B152" s="96" t="s">
        <v>46</v>
      </c>
      <c r="C152" s="98">
        <v>1</v>
      </c>
      <c r="D152" s="107" t="s">
        <v>6</v>
      </c>
      <c r="E152" s="152"/>
      <c r="F152" s="102">
        <f t="shared" ref="F152" si="41">ROUND(E152*C152,2)</f>
        <v>0</v>
      </c>
    </row>
    <row r="153" spans="1:6" s="40" customFormat="1" ht="14.25" x14ac:dyDescent="0.2">
      <c r="A153" s="112"/>
      <c r="B153" s="114"/>
      <c r="C153" s="99"/>
      <c r="D153" s="108"/>
      <c r="E153" s="103"/>
      <c r="F153" s="104"/>
    </row>
    <row r="154" spans="1:6" s="40" customFormat="1" ht="28.5" x14ac:dyDescent="0.2">
      <c r="A154" s="119" t="s">
        <v>215</v>
      </c>
      <c r="B154" s="120" t="s">
        <v>79</v>
      </c>
      <c r="C154" s="98">
        <v>8</v>
      </c>
      <c r="D154" s="107" t="s">
        <v>80</v>
      </c>
      <c r="E154" s="152"/>
      <c r="F154" s="102">
        <f t="shared" ref="F154" si="42">ROUND(E154*C154,2)</f>
        <v>0</v>
      </c>
    </row>
    <row r="155" spans="1:6" s="40" customFormat="1" ht="14.25" x14ac:dyDescent="0.2">
      <c r="A155" s="112"/>
      <c r="B155" s="114"/>
      <c r="C155" s="99"/>
      <c r="D155" s="108"/>
      <c r="E155" s="103"/>
      <c r="F155" s="104"/>
    </row>
    <row r="156" spans="1:6" s="13" customFormat="1" ht="12.95" customHeight="1" x14ac:dyDescent="0.25">
      <c r="A156" s="55" t="s">
        <v>20</v>
      </c>
      <c r="B156" s="11" t="s">
        <v>17</v>
      </c>
      <c r="C156" s="12"/>
      <c r="D156" s="66"/>
      <c r="E156" s="11"/>
      <c r="F156" s="38">
        <f>+SUM(F150:F155)</f>
        <v>0</v>
      </c>
    </row>
    <row r="157" spans="1:6" s="40" customFormat="1" ht="14.25" x14ac:dyDescent="0.2">
      <c r="A157" s="54"/>
      <c r="B157" s="37"/>
      <c r="C157" s="39"/>
      <c r="D157" s="41"/>
      <c r="E157" s="42"/>
      <c r="F157" s="37"/>
    </row>
    <row r="158" spans="1:6" s="13" customFormat="1" ht="15" customHeight="1" x14ac:dyDescent="0.25">
      <c r="A158" s="55" t="s">
        <v>26</v>
      </c>
      <c r="B158" s="11" t="s">
        <v>49</v>
      </c>
      <c r="C158" s="11"/>
      <c r="D158" s="66"/>
      <c r="E158" s="38"/>
      <c r="F158" s="38">
        <f>ROUND(0.1*(F144+F100+F89+F54+F39+F156),2)</f>
        <v>535</v>
      </c>
    </row>
    <row r="159" spans="1:6" s="13" customFormat="1" ht="15" customHeight="1" x14ac:dyDescent="0.25">
      <c r="A159" s="57"/>
      <c r="B159" s="21"/>
      <c r="C159" s="21"/>
      <c r="D159" s="67"/>
      <c r="E159" s="14"/>
      <c r="F159" s="14"/>
    </row>
    <row r="160" spans="1:6" s="34" customFormat="1" ht="15" customHeight="1" x14ac:dyDescent="0.25">
      <c r="A160" s="52"/>
      <c r="B160" s="8" t="s">
        <v>23</v>
      </c>
      <c r="C160" s="9"/>
      <c r="D160" s="65"/>
      <c r="E160" s="10"/>
      <c r="F160" s="10"/>
    </row>
    <row r="161" spans="1:6" s="37" customFormat="1" ht="15" customHeight="1" x14ac:dyDescent="0.25">
      <c r="A161" s="59" t="s">
        <v>5</v>
      </c>
      <c r="B161" s="43" t="s">
        <v>12</v>
      </c>
      <c r="C161" s="39"/>
      <c r="D161" s="41"/>
      <c r="E161" s="44"/>
      <c r="F161" s="26">
        <f>+F39</f>
        <v>5350</v>
      </c>
    </row>
    <row r="162" spans="1:6" s="35" customFormat="1" ht="3" customHeight="1" x14ac:dyDescent="0.25">
      <c r="A162" s="57"/>
      <c r="B162" s="21"/>
      <c r="C162" s="36"/>
      <c r="D162" s="18"/>
      <c r="E162" s="22"/>
      <c r="F162" s="21"/>
    </row>
    <row r="163" spans="1:6" s="37" customFormat="1" ht="15" customHeight="1" x14ac:dyDescent="0.25">
      <c r="A163" s="59" t="s">
        <v>7</v>
      </c>
      <c r="B163" s="43" t="s">
        <v>13</v>
      </c>
      <c r="C163" s="39"/>
      <c r="D163" s="41"/>
      <c r="E163" s="44"/>
      <c r="F163" s="26">
        <f>+F54</f>
        <v>0</v>
      </c>
    </row>
    <row r="164" spans="1:6" s="35" customFormat="1" ht="3" customHeight="1" x14ac:dyDescent="0.25">
      <c r="A164" s="60"/>
      <c r="B164" s="21"/>
      <c r="D164" s="18"/>
      <c r="E164" s="20"/>
      <c r="F164" s="21"/>
    </row>
    <row r="165" spans="1:6" s="37" customFormat="1" ht="15" customHeight="1" x14ac:dyDescent="0.25">
      <c r="A165" s="59" t="s">
        <v>9</v>
      </c>
      <c r="B165" s="43" t="s">
        <v>14</v>
      </c>
      <c r="C165" s="39"/>
      <c r="D165" s="41"/>
      <c r="E165" s="44"/>
      <c r="F165" s="26">
        <f>+F89</f>
        <v>0</v>
      </c>
    </row>
    <row r="166" spans="1:6" s="37" customFormat="1" ht="3" customHeight="1" x14ac:dyDescent="0.25">
      <c r="A166" s="59"/>
      <c r="B166" s="43"/>
      <c r="C166" s="39"/>
      <c r="D166" s="41"/>
      <c r="E166" s="44"/>
      <c r="F166" s="26"/>
    </row>
    <row r="167" spans="1:6" s="37" customFormat="1" ht="15" customHeight="1" x14ac:dyDescent="0.25">
      <c r="A167" s="59" t="s">
        <v>37</v>
      </c>
      <c r="B167" s="43" t="s">
        <v>38</v>
      </c>
      <c r="C167" s="39"/>
      <c r="D167" s="41"/>
      <c r="E167" s="44"/>
      <c r="F167" s="26">
        <f>+F100</f>
        <v>0</v>
      </c>
    </row>
    <row r="168" spans="1:6" s="35" customFormat="1" ht="3" customHeight="1" x14ac:dyDescent="0.25">
      <c r="A168" s="57"/>
      <c r="B168" s="21"/>
      <c r="C168" s="36"/>
      <c r="D168" s="18"/>
      <c r="E168" s="22"/>
      <c r="F168" s="21"/>
    </row>
    <row r="169" spans="1:6" s="37" customFormat="1" ht="15" customHeight="1" x14ac:dyDescent="0.25">
      <c r="A169" s="59" t="s">
        <v>19</v>
      </c>
      <c r="B169" s="43" t="s">
        <v>27</v>
      </c>
      <c r="C169" s="39"/>
      <c r="D169" s="41"/>
      <c r="E169" s="44"/>
      <c r="F169" s="26">
        <f>+F144</f>
        <v>0</v>
      </c>
    </row>
    <row r="170" spans="1:6" s="35" customFormat="1" ht="3" customHeight="1" x14ac:dyDescent="0.25">
      <c r="A170" s="60"/>
      <c r="B170" s="21"/>
      <c r="D170" s="18"/>
      <c r="E170" s="20"/>
      <c r="F170" s="21"/>
    </row>
    <row r="171" spans="1:6" s="37" customFormat="1" ht="15" customHeight="1" x14ac:dyDescent="0.25">
      <c r="A171" s="59" t="s">
        <v>20</v>
      </c>
      <c r="B171" s="43" t="s">
        <v>16</v>
      </c>
      <c r="C171" s="39"/>
      <c r="D171" s="41"/>
      <c r="E171" s="44"/>
      <c r="F171" s="26">
        <f>+F156</f>
        <v>0</v>
      </c>
    </row>
    <row r="172" spans="1:6" s="35" customFormat="1" ht="3" customHeight="1" x14ac:dyDescent="0.25">
      <c r="A172" s="60"/>
      <c r="B172" s="21"/>
      <c r="C172" s="36"/>
      <c r="D172" s="18"/>
      <c r="E172" s="22"/>
      <c r="F172" s="21"/>
    </row>
    <row r="173" spans="1:6" s="37" customFormat="1" ht="15.75" thickBot="1" x14ac:dyDescent="0.3">
      <c r="A173" s="61" t="s">
        <v>26</v>
      </c>
      <c r="B173" s="28" t="s">
        <v>24</v>
      </c>
      <c r="C173" s="23"/>
      <c r="D173" s="24"/>
      <c r="E173" s="25"/>
      <c r="F173" s="27">
        <f>+F158</f>
        <v>535</v>
      </c>
    </row>
    <row r="174" spans="1:6" s="34" customFormat="1" ht="15" customHeight="1" x14ac:dyDescent="0.25">
      <c r="A174" s="57"/>
      <c r="B174" s="3" t="s">
        <v>10</v>
      </c>
      <c r="C174" s="36"/>
      <c r="D174" s="18"/>
      <c r="E174" s="35"/>
      <c r="F174" s="15">
        <f>SUM(F161:F173)</f>
        <v>5885</v>
      </c>
    </row>
    <row r="175" spans="1:6" s="34" customFormat="1" ht="15" customHeight="1" thickBot="1" x14ac:dyDescent="0.25">
      <c r="A175" s="62"/>
      <c r="B175" s="29" t="s">
        <v>25</v>
      </c>
      <c r="C175" s="30">
        <v>0.22</v>
      </c>
      <c r="D175" s="68"/>
      <c r="E175" s="29"/>
      <c r="F175" s="31">
        <f>ROUND(F174*C175,2)</f>
        <v>1294.7</v>
      </c>
    </row>
    <row r="176" spans="1:6" s="34" customFormat="1" ht="15" customHeight="1" x14ac:dyDescent="0.25">
      <c r="A176" s="51"/>
      <c r="B176" s="16" t="s">
        <v>11</v>
      </c>
      <c r="C176" s="7"/>
      <c r="D176" s="63"/>
      <c r="E176" s="33"/>
      <c r="F176" s="15">
        <f>+F175+F174</f>
        <v>7179.7</v>
      </c>
    </row>
    <row r="177" spans="1:6" s="34" customFormat="1" ht="15" customHeight="1" x14ac:dyDescent="0.2">
      <c r="A177" s="51"/>
      <c r="B177" s="32"/>
      <c r="C177" s="32"/>
      <c r="D177" s="69"/>
      <c r="E177" s="32"/>
      <c r="F177" s="32"/>
    </row>
    <row r="178" spans="1:6" s="34" customFormat="1" ht="15" customHeight="1" x14ac:dyDescent="0.2">
      <c r="A178" s="58"/>
      <c r="B178" s="33"/>
      <c r="C178" s="17"/>
      <c r="D178" s="69"/>
      <c r="E178" s="32"/>
      <c r="F178" s="32"/>
    </row>
    <row r="179" spans="1:6" s="34" customFormat="1" ht="15" customHeight="1" x14ac:dyDescent="0.2">
      <c r="A179" s="58"/>
      <c r="B179" s="32"/>
      <c r="C179" s="17"/>
      <c r="D179" s="69"/>
      <c r="E179" s="32"/>
      <c r="F179" s="32"/>
    </row>
    <row r="180" spans="1:6" s="34" customFormat="1" ht="11.85" customHeight="1" x14ac:dyDescent="0.2">
      <c r="A180" s="58"/>
      <c r="B180" s="32"/>
      <c r="C180" s="17"/>
      <c r="D180" s="69"/>
      <c r="E180" s="32"/>
      <c r="F180" s="32"/>
    </row>
    <row r="181" spans="1:6" s="34" customFormat="1" ht="11.85" customHeight="1" x14ac:dyDescent="0.2">
      <c r="A181" s="58"/>
      <c r="B181" s="49"/>
      <c r="C181" s="17"/>
      <c r="D181" s="69"/>
      <c r="E181" s="32"/>
      <c r="F181" s="32"/>
    </row>
    <row r="182" spans="1:6" s="34" customFormat="1" ht="11.85" customHeight="1" x14ac:dyDescent="0.2">
      <c r="A182" s="32"/>
      <c r="B182" s="49"/>
      <c r="C182" s="17"/>
      <c r="D182" s="69"/>
      <c r="E182" s="32"/>
      <c r="F182" s="32"/>
    </row>
  </sheetData>
  <sheetProtection algorithmName="SHA-512" hashValue="F+hv83ZU2MJUZVrnd7/ixMoFrk3uLgxHB0XiFwsCoktG+3nOr1i7iV9urSdNwGpGpcuXtthX7JnRtXBS1c0qfg==" saltValue="LV0u+XlR1Q3AfT6FqQ25ig==" spinCount="100000" sheet="1" selectLockedCells="1"/>
  <mergeCells count="17">
    <mergeCell ref="A86:F86"/>
    <mergeCell ref="A105:F105"/>
    <mergeCell ref="A120:F120"/>
    <mergeCell ref="A137:F137"/>
    <mergeCell ref="A149:F149"/>
    <mergeCell ref="A94:F94"/>
    <mergeCell ref="A97:F97"/>
    <mergeCell ref="A49:F49"/>
    <mergeCell ref="A59:F59"/>
    <mergeCell ref="A68:F68"/>
    <mergeCell ref="A79:F79"/>
    <mergeCell ref="A1:F1"/>
    <mergeCell ref="A2:F2"/>
    <mergeCell ref="A8:F8"/>
    <mergeCell ref="A13:F13"/>
    <mergeCell ref="A34:F34"/>
    <mergeCell ref="A44:F44"/>
  </mergeCells>
  <dataValidations count="1">
    <dataValidation type="custom" allowBlank="1" showInputMessage="1" showErrorMessage="1" errorTitle="Preverite vnos" error="Cena/e.m je po Navodilih za pripravo ponudbe potrebno vnesti na dve decimalni mesti." sqref="E9 E11 E14 E16 E18 E20 E22 E24 E26 E28 E30 E32 E37 E45 E47 E50 E52 E60 E62 E64 E66 E69 E71 E73 E75 E77 E80 E82 E84 E87 E95 E98 E106 E108 E110 E112 E114 E116 E118 E121 E123 E125 E127 E129 E131 E133 E135 E138 E140 E142 E150 E152 E154" xr:uid="{453FC6C3-3046-4638-A26A-A015B71A4295}">
      <formula1>E9=ROUND(E9,2)</formula1>
    </dataValidation>
  </dataValidations>
  <pageMargins left="0.23622047244094491" right="0.23622047244094491" top="0.74803149606299213" bottom="0.74803149606299213" header="0.31496062992125984" footer="0.31496062992125984"/>
  <pageSetup paperSize="9" scale="75" fitToHeight="0" orientation="portrait" r:id="rId1"/>
  <rowBreaks count="2" manualBreakCount="2">
    <brk id="102" max="5" man="1"/>
    <brk id="14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180"/>
  <sheetViews>
    <sheetView zoomScaleNormal="100" zoomScaleSheetLayoutView="70" zoomScalePageLayoutView="80" workbookViewId="0">
      <selection activeCell="E150" sqref="E150"/>
    </sheetView>
  </sheetViews>
  <sheetFormatPr defaultColWidth="8.85546875" defaultRowHeight="11.85" customHeight="1" x14ac:dyDescent="0.2"/>
  <cols>
    <col min="1" max="1" width="3.85546875" style="262" bestFit="1" customWidth="1"/>
    <col min="2" max="2" width="90.28515625" style="262" customWidth="1"/>
    <col min="3" max="3" width="10.5703125" style="263" bestFit="1" customWidth="1"/>
    <col min="4" max="4" width="6.85546875" style="258" customWidth="1"/>
    <col min="5" max="5" width="14.7109375" style="262" bestFit="1" customWidth="1"/>
    <col min="6" max="6" width="11.28515625" style="262" bestFit="1" customWidth="1"/>
    <col min="7" max="16384" width="8.85546875" style="153"/>
  </cols>
  <sheetData>
    <row r="1" spans="1:6" ht="36" customHeight="1" x14ac:dyDescent="0.2">
      <c r="A1" s="294" t="s">
        <v>68</v>
      </c>
      <c r="B1" s="294"/>
      <c r="C1" s="294"/>
      <c r="D1" s="294"/>
      <c r="E1" s="294"/>
      <c r="F1" s="294"/>
    </row>
    <row r="2" spans="1:6" ht="18" x14ac:dyDescent="0.2">
      <c r="A2" s="294" t="s">
        <v>149</v>
      </c>
      <c r="B2" s="294"/>
      <c r="C2" s="294"/>
      <c r="D2" s="294"/>
      <c r="E2" s="294"/>
      <c r="F2" s="294"/>
    </row>
    <row r="3" spans="1:6" ht="18" customHeight="1" x14ac:dyDescent="0.25">
      <c r="A3" s="154"/>
      <c r="B3" s="154"/>
      <c r="C3" s="154"/>
      <c r="D3" s="154"/>
      <c r="E3" s="154"/>
      <c r="F3" s="154"/>
    </row>
    <row r="4" spans="1:6" s="160" customFormat="1" ht="15" customHeight="1" x14ac:dyDescent="0.25">
      <c r="A4" s="155" t="s">
        <v>114</v>
      </c>
      <c r="B4" s="156" t="s">
        <v>0</v>
      </c>
      <c r="C4" s="157" t="s">
        <v>1</v>
      </c>
      <c r="D4" s="158" t="s">
        <v>2</v>
      </c>
      <c r="E4" s="159" t="s">
        <v>3</v>
      </c>
      <c r="F4" s="159" t="s">
        <v>4</v>
      </c>
    </row>
    <row r="5" spans="1:6" s="160" customFormat="1" ht="15" customHeight="1" x14ac:dyDescent="0.2">
      <c r="A5" s="161"/>
      <c r="B5" s="162"/>
      <c r="C5" s="163"/>
      <c r="D5" s="164"/>
      <c r="E5" s="165"/>
      <c r="F5" s="166"/>
    </row>
    <row r="6" spans="1:6" s="160" customFormat="1" ht="15" customHeight="1" x14ac:dyDescent="0.25">
      <c r="A6" s="167" t="s">
        <v>5</v>
      </c>
      <c r="B6" s="168" t="s">
        <v>12</v>
      </c>
      <c r="C6" s="169"/>
      <c r="D6" s="170"/>
      <c r="E6" s="171"/>
      <c r="F6" s="171"/>
    </row>
    <row r="7" spans="1:6" s="160" customFormat="1" ht="14.25" x14ac:dyDescent="0.2">
      <c r="A7" s="161"/>
      <c r="B7" s="162"/>
      <c r="C7" s="163"/>
      <c r="D7" s="164"/>
      <c r="E7" s="165"/>
      <c r="F7" s="166"/>
    </row>
    <row r="8" spans="1:6" s="160" customFormat="1" ht="15" x14ac:dyDescent="0.25">
      <c r="A8" s="291" t="s">
        <v>36</v>
      </c>
      <c r="B8" s="292"/>
      <c r="C8" s="292"/>
      <c r="D8" s="292"/>
      <c r="E8" s="292"/>
      <c r="F8" s="293"/>
    </row>
    <row r="9" spans="1:6" s="160" customFormat="1" ht="57" x14ac:dyDescent="0.2">
      <c r="A9" s="172">
        <v>1</v>
      </c>
      <c r="B9" s="173" t="s">
        <v>70</v>
      </c>
      <c r="C9" s="174">
        <v>451</v>
      </c>
      <c r="D9" s="175" t="s">
        <v>69</v>
      </c>
      <c r="E9" s="152"/>
      <c r="F9" s="177">
        <f>ROUND(E9*C9,2)</f>
        <v>0</v>
      </c>
    </row>
    <row r="10" spans="1:6" s="178" customFormat="1" ht="15" customHeight="1" x14ac:dyDescent="0.2">
      <c r="A10" s="161"/>
      <c r="B10" s="162"/>
      <c r="C10" s="163"/>
      <c r="D10" s="164"/>
      <c r="E10" s="165"/>
      <c r="F10" s="166"/>
    </row>
    <row r="11" spans="1:6" s="160" customFormat="1" ht="42.75" x14ac:dyDescent="0.2">
      <c r="A11" s="172">
        <v>2</v>
      </c>
      <c r="B11" s="173" t="s">
        <v>245</v>
      </c>
      <c r="C11" s="174">
        <v>150</v>
      </c>
      <c r="D11" s="175" t="s">
        <v>222</v>
      </c>
      <c r="E11" s="176">
        <v>1</v>
      </c>
      <c r="F11" s="177">
        <f>ROUND(E11*C11,2)</f>
        <v>150</v>
      </c>
    </row>
    <row r="12" spans="1:6" s="178" customFormat="1" ht="15" customHeight="1" x14ac:dyDescent="0.2">
      <c r="A12" s="179"/>
      <c r="B12" s="180"/>
      <c r="C12" s="163"/>
      <c r="D12" s="164"/>
      <c r="E12" s="165"/>
      <c r="F12" s="166"/>
    </row>
    <row r="13" spans="1:6" s="160" customFormat="1" ht="15" x14ac:dyDescent="0.25">
      <c r="A13" s="291" t="s">
        <v>41</v>
      </c>
      <c r="B13" s="292"/>
      <c r="C13" s="292"/>
      <c r="D13" s="292"/>
      <c r="E13" s="292"/>
      <c r="F13" s="293"/>
    </row>
    <row r="14" spans="1:6" s="178" customFormat="1" ht="28.5" x14ac:dyDescent="0.2">
      <c r="A14" s="181">
        <v>3</v>
      </c>
      <c r="B14" s="182" t="s">
        <v>77</v>
      </c>
      <c r="C14" s="174">
        <v>9</v>
      </c>
      <c r="D14" s="175" t="s">
        <v>6</v>
      </c>
      <c r="E14" s="152"/>
      <c r="F14" s="177">
        <f>ROUND(E14*C14,2)</f>
        <v>0</v>
      </c>
    </row>
    <row r="15" spans="1:6" s="178" customFormat="1" ht="15" customHeight="1" x14ac:dyDescent="0.2">
      <c r="A15" s="161"/>
      <c r="B15" s="162"/>
      <c r="C15" s="163"/>
      <c r="D15" s="164"/>
      <c r="E15" s="165"/>
      <c r="F15" s="166"/>
    </row>
    <row r="16" spans="1:6" s="178" customFormat="1" ht="28.5" x14ac:dyDescent="0.2">
      <c r="A16" s="172">
        <v>4</v>
      </c>
      <c r="B16" s="173" t="s">
        <v>78</v>
      </c>
      <c r="C16" s="174">
        <v>12</v>
      </c>
      <c r="D16" s="175" t="s">
        <v>6</v>
      </c>
      <c r="E16" s="152"/>
      <c r="F16" s="177">
        <f>ROUND(E16*C16,2)</f>
        <v>0</v>
      </c>
    </row>
    <row r="17" spans="1:6" s="178" customFormat="1" ht="15" customHeight="1" x14ac:dyDescent="0.2">
      <c r="A17" s="179"/>
      <c r="B17" s="180"/>
      <c r="C17" s="163"/>
      <c r="D17" s="164"/>
      <c r="E17" s="165"/>
      <c r="F17" s="166"/>
    </row>
    <row r="18" spans="1:6" s="178" customFormat="1" ht="28.5" x14ac:dyDescent="0.2">
      <c r="A18" s="172">
        <v>5</v>
      </c>
      <c r="B18" s="173" t="s">
        <v>127</v>
      </c>
      <c r="C18" s="174">
        <v>1</v>
      </c>
      <c r="D18" s="175" t="s">
        <v>6</v>
      </c>
      <c r="E18" s="152"/>
      <c r="F18" s="177">
        <f>ROUND(E18*C18,2)</f>
        <v>0</v>
      </c>
    </row>
    <row r="19" spans="1:6" s="178" customFormat="1" ht="14.25" x14ac:dyDescent="0.2">
      <c r="A19" s="179"/>
      <c r="B19" s="180"/>
      <c r="C19" s="163"/>
      <c r="D19" s="164"/>
      <c r="E19" s="165"/>
      <c r="F19" s="166"/>
    </row>
    <row r="20" spans="1:6" s="178" customFormat="1" ht="28.5" x14ac:dyDescent="0.2">
      <c r="A20" s="172">
        <v>6</v>
      </c>
      <c r="B20" s="173" t="s">
        <v>228</v>
      </c>
      <c r="C20" s="174">
        <v>2</v>
      </c>
      <c r="D20" s="175" t="s">
        <v>6</v>
      </c>
      <c r="E20" s="152"/>
      <c r="F20" s="177">
        <f>ROUND(E20*C20,2)</f>
        <v>0</v>
      </c>
    </row>
    <row r="21" spans="1:6" s="178" customFormat="1" ht="15" customHeight="1" x14ac:dyDescent="0.2">
      <c r="A21" s="179"/>
      <c r="B21" s="180"/>
      <c r="C21" s="163"/>
      <c r="D21" s="164"/>
      <c r="E21" s="165"/>
      <c r="F21" s="166"/>
    </row>
    <row r="22" spans="1:6" s="178" customFormat="1" ht="15" customHeight="1" x14ac:dyDescent="0.2">
      <c r="A22" s="172">
        <v>7</v>
      </c>
      <c r="B22" s="173" t="s">
        <v>129</v>
      </c>
      <c r="C22" s="174">
        <v>384.5</v>
      </c>
      <c r="D22" s="175" t="s">
        <v>69</v>
      </c>
      <c r="E22" s="152"/>
      <c r="F22" s="177">
        <f>ROUND(E22*C22,2)</f>
        <v>0</v>
      </c>
    </row>
    <row r="23" spans="1:6" s="178" customFormat="1" ht="15" customHeight="1" x14ac:dyDescent="0.2">
      <c r="A23" s="179"/>
      <c r="B23" s="180"/>
      <c r="C23" s="163"/>
      <c r="D23" s="164"/>
      <c r="E23" s="165"/>
      <c r="F23" s="166"/>
    </row>
    <row r="24" spans="1:6" s="178" customFormat="1" ht="14.25" x14ac:dyDescent="0.2">
      <c r="A24" s="172">
        <v>8</v>
      </c>
      <c r="B24" s="173" t="s">
        <v>71</v>
      </c>
      <c r="C24" s="174">
        <v>311</v>
      </c>
      <c r="D24" s="175" t="s">
        <v>8</v>
      </c>
      <c r="E24" s="152"/>
      <c r="F24" s="177">
        <f>ROUND(E24*C24,2)</f>
        <v>0</v>
      </c>
    </row>
    <row r="25" spans="1:6" s="178" customFormat="1" ht="14.25" x14ac:dyDescent="0.2">
      <c r="A25" s="179"/>
      <c r="B25" s="180"/>
      <c r="C25" s="163"/>
      <c r="D25" s="164"/>
      <c r="E25" s="165"/>
      <c r="F25" s="166"/>
    </row>
    <row r="26" spans="1:6" s="178" customFormat="1" ht="14.25" x14ac:dyDescent="0.2">
      <c r="A26" s="172" t="s">
        <v>87</v>
      </c>
      <c r="B26" s="173" t="s">
        <v>235</v>
      </c>
      <c r="C26" s="174">
        <v>27.6</v>
      </c>
      <c r="D26" s="175" t="s">
        <v>8</v>
      </c>
      <c r="E26" s="152"/>
      <c r="F26" s="177">
        <f>ROUND(E26*C26,2)</f>
        <v>0</v>
      </c>
    </row>
    <row r="27" spans="1:6" s="178" customFormat="1" ht="15" customHeight="1" x14ac:dyDescent="0.2">
      <c r="A27" s="179"/>
      <c r="B27" s="180"/>
      <c r="C27" s="163"/>
      <c r="D27" s="164"/>
      <c r="E27" s="165"/>
      <c r="F27" s="166"/>
    </row>
    <row r="28" spans="1:6" s="178" customFormat="1" ht="14.25" x14ac:dyDescent="0.2">
      <c r="A28" s="172" t="s">
        <v>88</v>
      </c>
      <c r="B28" s="183" t="s">
        <v>150</v>
      </c>
      <c r="C28" s="174">
        <v>3064.5</v>
      </c>
      <c r="D28" s="175" t="s">
        <v>8</v>
      </c>
      <c r="E28" s="152"/>
      <c r="F28" s="177">
        <f>ROUND(E28*C28,2)</f>
        <v>0</v>
      </c>
    </row>
    <row r="29" spans="1:6" s="178" customFormat="1" ht="14.25" x14ac:dyDescent="0.2">
      <c r="A29" s="179"/>
      <c r="B29" s="180"/>
      <c r="C29" s="163"/>
      <c r="D29" s="164"/>
      <c r="E29" s="165"/>
      <c r="F29" s="166"/>
    </row>
    <row r="30" spans="1:6" s="178" customFormat="1" ht="14.25" x14ac:dyDescent="0.2">
      <c r="A30" s="172" t="s">
        <v>89</v>
      </c>
      <c r="B30" s="173" t="s">
        <v>151</v>
      </c>
      <c r="C30" s="174">
        <v>363</v>
      </c>
      <c r="D30" s="175" t="s">
        <v>69</v>
      </c>
      <c r="E30" s="152"/>
      <c r="F30" s="177">
        <f>ROUND(E30*C30,2)</f>
        <v>0</v>
      </c>
    </row>
    <row r="31" spans="1:6" s="178" customFormat="1" ht="15" customHeight="1" x14ac:dyDescent="0.2">
      <c r="A31" s="179"/>
      <c r="B31" s="180"/>
      <c r="C31" s="163"/>
      <c r="D31" s="164"/>
      <c r="E31" s="165"/>
      <c r="F31" s="166"/>
    </row>
    <row r="32" spans="1:6" s="160" customFormat="1" ht="15" x14ac:dyDescent="0.25">
      <c r="A32" s="291" t="s">
        <v>31</v>
      </c>
      <c r="B32" s="292"/>
      <c r="C32" s="292"/>
      <c r="D32" s="292"/>
      <c r="E32" s="292"/>
      <c r="F32" s="293"/>
    </row>
    <row r="33" spans="1:6" s="178" customFormat="1" ht="28.5" x14ac:dyDescent="0.2">
      <c r="A33" s="172" t="s">
        <v>90</v>
      </c>
      <c r="B33" s="173" t="s">
        <v>43</v>
      </c>
      <c r="C33" s="174">
        <v>5000</v>
      </c>
      <c r="D33" s="175" t="s">
        <v>6</v>
      </c>
      <c r="E33" s="177">
        <v>1</v>
      </c>
      <c r="F33" s="177">
        <f>+E33*C33</f>
        <v>5000</v>
      </c>
    </row>
    <row r="34" spans="1:6" s="178" customFormat="1" ht="15" customHeight="1" x14ac:dyDescent="0.2">
      <c r="A34" s="179"/>
      <c r="B34" s="180"/>
      <c r="C34" s="163"/>
      <c r="D34" s="164"/>
      <c r="E34" s="165"/>
      <c r="F34" s="166"/>
    </row>
    <row r="35" spans="1:6" s="178" customFormat="1" ht="14.25" x14ac:dyDescent="0.2">
      <c r="A35" s="172" t="s">
        <v>91</v>
      </c>
      <c r="B35" s="173" t="s">
        <v>81</v>
      </c>
      <c r="C35" s="174">
        <v>1</v>
      </c>
      <c r="D35" s="175" t="s">
        <v>6</v>
      </c>
      <c r="E35" s="152"/>
      <c r="F35" s="177">
        <f>ROUND(E35*C35,2)</f>
        <v>0</v>
      </c>
    </row>
    <row r="36" spans="1:6" s="178" customFormat="1" ht="14.25" x14ac:dyDescent="0.2">
      <c r="A36" s="179"/>
      <c r="B36" s="180"/>
      <c r="C36" s="163"/>
      <c r="D36" s="164"/>
      <c r="E36" s="165"/>
      <c r="F36" s="166"/>
    </row>
    <row r="37" spans="1:6" s="189" customFormat="1" ht="12.95" customHeight="1" x14ac:dyDescent="0.25">
      <c r="A37" s="184" t="s">
        <v>5</v>
      </c>
      <c r="B37" s="185" t="s">
        <v>18</v>
      </c>
      <c r="C37" s="186"/>
      <c r="D37" s="187"/>
      <c r="E37" s="185"/>
      <c r="F37" s="188">
        <f>+SUM(F33:F35)+SUM(F14:F30)+SUM(F9:F11)</f>
        <v>5150</v>
      </c>
    </row>
    <row r="38" spans="1:6" s="178" customFormat="1" ht="15" customHeight="1" x14ac:dyDescent="0.2">
      <c r="A38" s="161"/>
      <c r="B38" s="162"/>
      <c r="C38" s="163"/>
      <c r="D38" s="164"/>
      <c r="E38" s="165"/>
      <c r="F38" s="166"/>
    </row>
    <row r="39" spans="1:6" s="190" customFormat="1" ht="15" customHeight="1" x14ac:dyDescent="0.25">
      <c r="A39" s="161"/>
      <c r="B39" s="162"/>
      <c r="C39" s="163"/>
      <c r="D39" s="164"/>
      <c r="E39" s="165"/>
      <c r="F39" s="166"/>
    </row>
    <row r="40" spans="1:6" s="160" customFormat="1" ht="15" customHeight="1" x14ac:dyDescent="0.25">
      <c r="A40" s="167" t="s">
        <v>7</v>
      </c>
      <c r="B40" s="168" t="s">
        <v>13</v>
      </c>
      <c r="C40" s="169"/>
      <c r="D40" s="170"/>
      <c r="E40" s="171"/>
      <c r="F40" s="171"/>
    </row>
    <row r="41" spans="1:6" s="160" customFormat="1" ht="14.25" x14ac:dyDescent="0.2">
      <c r="A41" s="161"/>
      <c r="B41" s="162"/>
      <c r="C41" s="163"/>
      <c r="D41" s="164"/>
      <c r="E41" s="165"/>
      <c r="F41" s="166"/>
    </row>
    <row r="42" spans="1:6" s="178" customFormat="1" ht="15" x14ac:dyDescent="0.25">
      <c r="A42" s="291" t="s">
        <v>73</v>
      </c>
      <c r="B42" s="292"/>
      <c r="C42" s="292"/>
      <c r="D42" s="292"/>
      <c r="E42" s="292"/>
      <c r="F42" s="293"/>
    </row>
    <row r="43" spans="1:6" s="178" customFormat="1" ht="42.75" x14ac:dyDescent="0.2">
      <c r="A43" s="172" t="s">
        <v>92</v>
      </c>
      <c r="B43" s="173" t="s">
        <v>229</v>
      </c>
      <c r="C43" s="174">
        <v>5.5</v>
      </c>
      <c r="D43" s="175" t="s">
        <v>22</v>
      </c>
      <c r="E43" s="152"/>
      <c r="F43" s="177">
        <f>ROUND(E43*C43,2)</f>
        <v>0</v>
      </c>
    </row>
    <row r="44" spans="1:6" s="178" customFormat="1" ht="15" customHeight="1" x14ac:dyDescent="0.2">
      <c r="A44" s="179"/>
      <c r="B44" s="180"/>
      <c r="C44" s="163"/>
      <c r="D44" s="164"/>
      <c r="E44" s="165"/>
      <c r="F44" s="166"/>
    </row>
    <row r="45" spans="1:6" s="178" customFormat="1" ht="28.5" x14ac:dyDescent="0.2">
      <c r="A45" s="172" t="s">
        <v>93</v>
      </c>
      <c r="B45" s="173" t="s">
        <v>131</v>
      </c>
      <c r="C45" s="174">
        <v>50</v>
      </c>
      <c r="D45" s="175" t="s">
        <v>22</v>
      </c>
      <c r="E45" s="152"/>
      <c r="F45" s="177">
        <f>ROUND(E45*C45,2)</f>
        <v>0</v>
      </c>
    </row>
    <row r="46" spans="1:6" s="178" customFormat="1" ht="14.25" x14ac:dyDescent="0.2">
      <c r="A46" s="179"/>
      <c r="B46" s="180"/>
      <c r="C46" s="163"/>
      <c r="D46" s="164"/>
      <c r="E46" s="165"/>
      <c r="F46" s="166"/>
    </row>
    <row r="47" spans="1:6" s="178" customFormat="1" ht="15" x14ac:dyDescent="0.25">
      <c r="A47" s="291" t="s">
        <v>32</v>
      </c>
      <c r="B47" s="292"/>
      <c r="C47" s="292"/>
      <c r="D47" s="292"/>
      <c r="E47" s="292"/>
      <c r="F47" s="293"/>
    </row>
    <row r="48" spans="1:6" s="178" customFormat="1" ht="28.5" x14ac:dyDescent="0.2">
      <c r="A48" s="172" t="s">
        <v>94</v>
      </c>
      <c r="B48" s="173" t="s">
        <v>85</v>
      </c>
      <c r="C48" s="174">
        <v>333</v>
      </c>
      <c r="D48" s="175" t="s">
        <v>8</v>
      </c>
      <c r="E48" s="152"/>
      <c r="F48" s="177">
        <f>ROUND(E48*C48,2)</f>
        <v>0</v>
      </c>
    </row>
    <row r="49" spans="1:6" s="178" customFormat="1" ht="15" customHeight="1" x14ac:dyDescent="0.2">
      <c r="A49" s="179"/>
      <c r="B49" s="180"/>
      <c r="C49" s="163"/>
      <c r="D49" s="164"/>
      <c r="E49" s="165"/>
      <c r="F49" s="166"/>
    </row>
    <row r="50" spans="1:6" s="178" customFormat="1" ht="15" customHeight="1" x14ac:dyDescent="0.2">
      <c r="A50" s="172" t="s">
        <v>95</v>
      </c>
      <c r="B50" s="173" t="s">
        <v>35</v>
      </c>
      <c r="C50" s="174">
        <v>333</v>
      </c>
      <c r="D50" s="175" t="s">
        <v>8</v>
      </c>
      <c r="E50" s="152"/>
      <c r="F50" s="177">
        <f>ROUND(E50*C50,2)</f>
        <v>0</v>
      </c>
    </row>
    <row r="51" spans="1:6" s="178" customFormat="1" ht="14.25" x14ac:dyDescent="0.2">
      <c r="A51" s="179"/>
      <c r="B51" s="180"/>
      <c r="C51" s="163"/>
      <c r="D51" s="164"/>
      <c r="E51" s="165"/>
      <c r="F51" s="166"/>
    </row>
    <row r="52" spans="1:6" s="189" customFormat="1" ht="12.95" customHeight="1" x14ac:dyDescent="0.25">
      <c r="A52" s="184" t="s">
        <v>7</v>
      </c>
      <c r="B52" s="185" t="s">
        <v>15</v>
      </c>
      <c r="C52" s="186"/>
      <c r="D52" s="187"/>
      <c r="E52" s="185"/>
      <c r="F52" s="188">
        <f>+SUM(F43:F51)</f>
        <v>0</v>
      </c>
    </row>
    <row r="53" spans="1:6" s="189" customFormat="1" ht="12.95" customHeight="1" x14ac:dyDescent="0.25">
      <c r="A53" s="161"/>
      <c r="B53" s="162"/>
      <c r="C53" s="163"/>
      <c r="D53" s="164"/>
      <c r="E53" s="165"/>
      <c r="F53" s="166"/>
    </row>
    <row r="54" spans="1:6" s="160" customFormat="1" ht="15" customHeight="1" x14ac:dyDescent="0.2">
      <c r="A54" s="161"/>
      <c r="B54" s="162"/>
      <c r="C54" s="163"/>
      <c r="D54" s="164"/>
      <c r="E54" s="165"/>
      <c r="F54" s="166"/>
    </row>
    <row r="55" spans="1:6" s="160" customFormat="1" ht="15" customHeight="1" x14ac:dyDescent="0.25">
      <c r="A55" s="167" t="s">
        <v>9</v>
      </c>
      <c r="B55" s="168" t="s">
        <v>40</v>
      </c>
      <c r="C55" s="169"/>
      <c r="D55" s="170"/>
      <c r="E55" s="171"/>
      <c r="F55" s="171"/>
    </row>
    <row r="56" spans="1:6" s="160" customFormat="1" ht="14.25" x14ac:dyDescent="0.2">
      <c r="A56" s="161"/>
      <c r="B56" s="162"/>
      <c r="C56" s="163"/>
      <c r="D56" s="164"/>
      <c r="E56" s="165"/>
      <c r="F56" s="166"/>
    </row>
    <row r="57" spans="1:6" s="160" customFormat="1" ht="15" x14ac:dyDescent="0.25">
      <c r="A57" s="291" t="s">
        <v>33</v>
      </c>
      <c r="B57" s="292"/>
      <c r="C57" s="292"/>
      <c r="D57" s="292"/>
      <c r="E57" s="292"/>
      <c r="F57" s="293"/>
    </row>
    <row r="58" spans="1:6" s="160" customFormat="1" ht="14.25" x14ac:dyDescent="0.2">
      <c r="A58" s="172" t="s">
        <v>96</v>
      </c>
      <c r="B58" s="173" t="s">
        <v>152</v>
      </c>
      <c r="C58" s="174">
        <v>27.6</v>
      </c>
      <c r="D58" s="175" t="s">
        <v>8</v>
      </c>
      <c r="E58" s="152"/>
      <c r="F58" s="177">
        <f>ROUND(E58*C58,2)</f>
        <v>0</v>
      </c>
    </row>
    <row r="59" spans="1:6" s="160" customFormat="1" ht="14.25" x14ac:dyDescent="0.2">
      <c r="A59" s="179"/>
      <c r="B59" s="180"/>
      <c r="C59" s="163"/>
      <c r="D59" s="164"/>
      <c r="E59" s="165"/>
      <c r="F59" s="166"/>
    </row>
    <row r="60" spans="1:6" s="178" customFormat="1" ht="42.75" x14ac:dyDescent="0.2">
      <c r="A60" s="172" t="s">
        <v>97</v>
      </c>
      <c r="B60" s="173" t="s">
        <v>153</v>
      </c>
      <c r="C60" s="174">
        <v>5.5</v>
      </c>
      <c r="D60" s="175" t="s">
        <v>22</v>
      </c>
      <c r="E60" s="152"/>
      <c r="F60" s="177">
        <f>ROUND(E60*C60,2)</f>
        <v>0</v>
      </c>
    </row>
    <row r="61" spans="1:6" s="178" customFormat="1" ht="14.25" x14ac:dyDescent="0.2">
      <c r="A61" s="179"/>
      <c r="B61" s="180"/>
      <c r="C61" s="163"/>
      <c r="D61" s="164"/>
      <c r="E61" s="165"/>
      <c r="F61" s="166"/>
    </row>
    <row r="62" spans="1:6" s="178" customFormat="1" ht="14.25" x14ac:dyDescent="0.2">
      <c r="A62" s="172" t="s">
        <v>98</v>
      </c>
      <c r="B62" s="173" t="s">
        <v>225</v>
      </c>
      <c r="C62" s="174">
        <v>3064.5</v>
      </c>
      <c r="D62" s="175" t="s">
        <v>8</v>
      </c>
      <c r="E62" s="152"/>
      <c r="F62" s="177">
        <f>ROUND(E62*C62,2)</f>
        <v>0</v>
      </c>
    </row>
    <row r="63" spans="1:6" s="178" customFormat="1" ht="14.25" x14ac:dyDescent="0.2">
      <c r="A63" s="179"/>
      <c r="B63" s="180"/>
      <c r="C63" s="163"/>
      <c r="D63" s="164"/>
      <c r="E63" s="165"/>
      <c r="F63" s="166"/>
    </row>
    <row r="64" spans="1:6" s="178" customFormat="1" ht="14.25" x14ac:dyDescent="0.2">
      <c r="A64" s="172" t="s">
        <v>99</v>
      </c>
      <c r="B64" s="173" t="s">
        <v>121</v>
      </c>
      <c r="C64" s="174">
        <v>2965</v>
      </c>
      <c r="D64" s="175" t="s">
        <v>8</v>
      </c>
      <c r="E64" s="152"/>
      <c r="F64" s="177">
        <f>ROUND(E64*C64,2)</f>
        <v>0</v>
      </c>
    </row>
    <row r="65" spans="1:6" s="178" customFormat="1" ht="14.25" x14ac:dyDescent="0.2">
      <c r="A65" s="179"/>
      <c r="B65" s="180"/>
      <c r="C65" s="163"/>
      <c r="D65" s="164"/>
      <c r="E65" s="165"/>
      <c r="F65" s="166"/>
    </row>
    <row r="66" spans="1:6" s="178" customFormat="1" ht="15" x14ac:dyDescent="0.25">
      <c r="A66" s="291" t="s">
        <v>34</v>
      </c>
      <c r="B66" s="292"/>
      <c r="C66" s="292"/>
      <c r="D66" s="292"/>
      <c r="E66" s="292"/>
      <c r="F66" s="293"/>
    </row>
    <row r="67" spans="1:6" s="178" customFormat="1" ht="14.25" customHeight="1" x14ac:dyDescent="0.2">
      <c r="A67" s="172" t="s">
        <v>100</v>
      </c>
      <c r="B67" s="173" t="s">
        <v>42</v>
      </c>
      <c r="C67" s="174">
        <v>3064.5</v>
      </c>
      <c r="D67" s="175" t="s">
        <v>8</v>
      </c>
      <c r="E67" s="152"/>
      <c r="F67" s="177">
        <f>ROUND(E67*C67,2)</f>
        <v>0</v>
      </c>
    </row>
    <row r="68" spans="1:6" s="178" customFormat="1" ht="14.25" x14ac:dyDescent="0.2">
      <c r="A68" s="179"/>
      <c r="B68" s="180"/>
      <c r="C68" s="163"/>
      <c r="D68" s="164"/>
      <c r="E68" s="165"/>
      <c r="F68" s="166"/>
    </row>
    <row r="69" spans="1:6" s="178" customFormat="1" ht="28.5" x14ac:dyDescent="0.2">
      <c r="A69" s="172" t="s">
        <v>101</v>
      </c>
      <c r="B69" s="173" t="s">
        <v>133</v>
      </c>
      <c r="C69" s="174">
        <v>27.6</v>
      </c>
      <c r="D69" s="175" t="s">
        <v>8</v>
      </c>
      <c r="E69" s="152"/>
      <c r="F69" s="177">
        <f>ROUND(E69*C69,2)</f>
        <v>0</v>
      </c>
    </row>
    <row r="70" spans="1:6" s="178" customFormat="1" ht="15" customHeight="1" x14ac:dyDescent="0.2">
      <c r="A70" s="179"/>
      <c r="B70" s="180"/>
      <c r="C70" s="163"/>
      <c r="D70" s="164"/>
      <c r="E70" s="165"/>
      <c r="F70" s="166"/>
    </row>
    <row r="71" spans="1:6" s="178" customFormat="1" ht="15" customHeight="1" x14ac:dyDescent="0.2">
      <c r="A71" s="172" t="s">
        <v>102</v>
      </c>
      <c r="B71" s="173" t="s">
        <v>47</v>
      </c>
      <c r="C71" s="174">
        <v>6057</v>
      </c>
      <c r="D71" s="175" t="s">
        <v>8</v>
      </c>
      <c r="E71" s="152"/>
      <c r="F71" s="177">
        <f>ROUND(E71*C71,2)</f>
        <v>0</v>
      </c>
    </row>
    <row r="72" spans="1:6" s="178" customFormat="1" ht="15" customHeight="1" x14ac:dyDescent="0.2">
      <c r="A72" s="179"/>
      <c r="B72" s="180"/>
      <c r="C72" s="163"/>
      <c r="D72" s="164"/>
      <c r="E72" s="165"/>
      <c r="F72" s="166"/>
    </row>
    <row r="73" spans="1:6" s="178" customFormat="1" ht="30.75" customHeight="1" x14ac:dyDescent="0.2">
      <c r="A73" s="172" t="s">
        <v>103</v>
      </c>
      <c r="B73" s="173" t="s">
        <v>227</v>
      </c>
      <c r="C73" s="174">
        <v>482</v>
      </c>
      <c r="D73" s="175" t="s">
        <v>69</v>
      </c>
      <c r="E73" s="152"/>
      <c r="F73" s="177">
        <f>ROUND(E73*C73,2)</f>
        <v>0</v>
      </c>
    </row>
    <row r="74" spans="1:6" s="178" customFormat="1" ht="15" customHeight="1" x14ac:dyDescent="0.2">
      <c r="A74" s="179"/>
      <c r="B74" s="180"/>
      <c r="C74" s="163"/>
      <c r="D74" s="164"/>
      <c r="E74" s="165"/>
      <c r="F74" s="166"/>
    </row>
    <row r="75" spans="1:6" s="178" customFormat="1" ht="15" customHeight="1" x14ac:dyDescent="0.2">
      <c r="A75" s="172" t="s">
        <v>193</v>
      </c>
      <c r="B75" s="173" t="s">
        <v>154</v>
      </c>
      <c r="C75" s="174">
        <v>274</v>
      </c>
      <c r="D75" s="175" t="s">
        <v>69</v>
      </c>
      <c r="E75" s="152"/>
      <c r="F75" s="177">
        <f>ROUND(E75*C75,2)</f>
        <v>0</v>
      </c>
    </row>
    <row r="76" spans="1:6" s="178" customFormat="1" ht="15" customHeight="1" x14ac:dyDescent="0.2">
      <c r="A76" s="179"/>
      <c r="B76" s="180"/>
      <c r="C76" s="163"/>
      <c r="D76" s="164"/>
      <c r="E76" s="165"/>
      <c r="F76" s="166"/>
    </row>
    <row r="77" spans="1:6" s="178" customFormat="1" ht="15" x14ac:dyDescent="0.25">
      <c r="A77" s="291" t="s">
        <v>72</v>
      </c>
      <c r="B77" s="292"/>
      <c r="C77" s="292"/>
      <c r="D77" s="292"/>
      <c r="E77" s="292"/>
      <c r="F77" s="293"/>
    </row>
    <row r="78" spans="1:6" s="178" customFormat="1" ht="42.95" customHeight="1" x14ac:dyDescent="0.2">
      <c r="A78" s="172" t="s">
        <v>119</v>
      </c>
      <c r="B78" s="173" t="s">
        <v>83</v>
      </c>
      <c r="C78" s="174">
        <v>357</v>
      </c>
      <c r="D78" s="175" t="s">
        <v>69</v>
      </c>
      <c r="E78" s="152"/>
      <c r="F78" s="177">
        <f>ROUND(E78*C78,2)</f>
        <v>0</v>
      </c>
    </row>
    <row r="79" spans="1:6" s="178" customFormat="1" ht="14.25" x14ac:dyDescent="0.2">
      <c r="A79" s="179"/>
      <c r="B79" s="180"/>
      <c r="C79" s="163"/>
      <c r="D79" s="164"/>
      <c r="E79" s="165"/>
      <c r="F79" s="166"/>
    </row>
    <row r="80" spans="1:6" s="178" customFormat="1" ht="28.5" x14ac:dyDescent="0.2">
      <c r="A80" s="172" t="s">
        <v>116</v>
      </c>
      <c r="B80" s="191" t="s">
        <v>175</v>
      </c>
      <c r="C80" s="174">
        <v>28</v>
      </c>
      <c r="D80" s="175" t="s">
        <v>69</v>
      </c>
      <c r="E80" s="152"/>
      <c r="F80" s="177">
        <f>ROUND(E80*C80,2)</f>
        <v>0</v>
      </c>
    </row>
    <row r="81" spans="1:6" s="178" customFormat="1" ht="15" customHeight="1" x14ac:dyDescent="0.2">
      <c r="A81" s="179"/>
      <c r="B81" s="180"/>
      <c r="C81" s="163"/>
      <c r="D81" s="164"/>
      <c r="E81" s="165"/>
      <c r="F81" s="166"/>
    </row>
    <row r="82" spans="1:6" s="178" customFormat="1" ht="15" x14ac:dyDescent="0.25">
      <c r="A82" s="291" t="s">
        <v>44</v>
      </c>
      <c r="B82" s="292"/>
      <c r="C82" s="292"/>
      <c r="D82" s="292"/>
      <c r="E82" s="292"/>
      <c r="F82" s="293"/>
    </row>
    <row r="83" spans="1:6" s="178" customFormat="1" ht="28.5" x14ac:dyDescent="0.2">
      <c r="A83" s="192" t="s">
        <v>117</v>
      </c>
      <c r="B83" s="173" t="s">
        <v>223</v>
      </c>
      <c r="C83" s="174">
        <v>58.5</v>
      </c>
      <c r="D83" s="175" t="s">
        <v>22</v>
      </c>
      <c r="E83" s="152"/>
      <c r="F83" s="177">
        <f>ROUND(E83*C83,2)</f>
        <v>0</v>
      </c>
    </row>
    <row r="84" spans="1:6" s="178" customFormat="1" ht="15" customHeight="1" x14ac:dyDescent="0.25">
      <c r="A84" s="193"/>
      <c r="B84" s="194"/>
      <c r="C84" s="195"/>
      <c r="D84" s="196"/>
      <c r="E84" s="197"/>
      <c r="F84" s="198"/>
    </row>
    <row r="85" spans="1:6" s="189" customFormat="1" ht="12.95" customHeight="1" x14ac:dyDescent="0.25">
      <c r="A85" s="184" t="s">
        <v>9</v>
      </c>
      <c r="B85" s="185" t="s">
        <v>21</v>
      </c>
      <c r="C85" s="186"/>
      <c r="D85" s="187"/>
      <c r="E85" s="187"/>
      <c r="F85" s="188">
        <f>+SUM(F83)+SUM(F67:F75)+SUM(F58:F64)+SUM(F78:F81)</f>
        <v>0</v>
      </c>
    </row>
    <row r="86" spans="1:6" s="189" customFormat="1" ht="12.95" customHeight="1" x14ac:dyDescent="0.25">
      <c r="A86" s="199"/>
      <c r="B86" s="200"/>
      <c r="C86" s="201"/>
      <c r="D86" s="202"/>
      <c r="E86" s="202"/>
      <c r="F86" s="203"/>
    </row>
    <row r="87" spans="1:6" s="178" customFormat="1" ht="15" customHeight="1" x14ac:dyDescent="0.2">
      <c r="A87" s="161"/>
      <c r="B87" s="162"/>
      <c r="C87" s="163"/>
      <c r="D87" s="164"/>
      <c r="E87" s="165"/>
      <c r="F87" s="166"/>
    </row>
    <row r="88" spans="1:6" s="160" customFormat="1" ht="15" customHeight="1" x14ac:dyDescent="0.25">
      <c r="A88" s="167" t="s">
        <v>37</v>
      </c>
      <c r="B88" s="168" t="s">
        <v>38</v>
      </c>
      <c r="C88" s="169"/>
      <c r="D88" s="170"/>
      <c r="E88" s="171"/>
      <c r="F88" s="171"/>
    </row>
    <row r="89" spans="1:6" s="160" customFormat="1" ht="15" customHeight="1" x14ac:dyDescent="0.2">
      <c r="A89" s="204"/>
      <c r="B89" s="205"/>
      <c r="C89" s="195"/>
      <c r="D89" s="196"/>
      <c r="E89" s="197"/>
      <c r="F89" s="198"/>
    </row>
    <row r="90" spans="1:6" s="160" customFormat="1" ht="15" customHeight="1" x14ac:dyDescent="0.25">
      <c r="A90" s="291" t="s">
        <v>166</v>
      </c>
      <c r="B90" s="292"/>
      <c r="C90" s="292"/>
      <c r="D90" s="292"/>
      <c r="E90" s="292"/>
      <c r="F90" s="293"/>
    </row>
    <row r="91" spans="1:6" s="160" customFormat="1" ht="14.25" x14ac:dyDescent="0.2">
      <c r="A91" s="192" t="s">
        <v>104</v>
      </c>
      <c r="B91" s="173" t="s">
        <v>156</v>
      </c>
      <c r="C91" s="206">
        <v>9</v>
      </c>
      <c r="D91" s="207" t="s">
        <v>69</v>
      </c>
      <c r="E91" s="152"/>
      <c r="F91" s="177">
        <f>ROUND(E91*C91,2)</f>
        <v>0</v>
      </c>
    </row>
    <row r="92" spans="1:6" s="160" customFormat="1" ht="15" customHeight="1" x14ac:dyDescent="0.25">
      <c r="A92" s="193"/>
      <c r="B92" s="194"/>
      <c r="C92" s="208"/>
      <c r="D92" s="209"/>
      <c r="E92" s="210"/>
      <c r="F92" s="210"/>
    </row>
    <row r="93" spans="1:6" s="210" customFormat="1" ht="15" customHeight="1" x14ac:dyDescent="0.25">
      <c r="A93" s="184" t="s">
        <v>37</v>
      </c>
      <c r="B93" s="185" t="s">
        <v>39</v>
      </c>
      <c r="C93" s="186"/>
      <c r="D93" s="187"/>
      <c r="E93" s="185"/>
      <c r="F93" s="188">
        <f>+SUM(F91:F91)</f>
        <v>0</v>
      </c>
    </row>
    <row r="94" spans="1:6" s="210" customFormat="1" ht="15" customHeight="1" x14ac:dyDescent="0.25">
      <c r="A94" s="199"/>
      <c r="B94" s="200"/>
      <c r="C94" s="201"/>
      <c r="D94" s="202"/>
      <c r="E94" s="200"/>
      <c r="F94" s="203"/>
    </row>
    <row r="95" spans="1:6" s="210" customFormat="1" ht="15" customHeight="1" x14ac:dyDescent="0.25">
      <c r="A95" s="184"/>
      <c r="B95" s="185"/>
      <c r="C95" s="186"/>
      <c r="D95" s="187"/>
      <c r="E95" s="185"/>
      <c r="F95" s="188"/>
    </row>
    <row r="96" spans="1:6" s="160" customFormat="1" ht="15" customHeight="1" x14ac:dyDescent="0.25">
      <c r="A96" s="167" t="s">
        <v>50</v>
      </c>
      <c r="B96" s="168" t="s">
        <v>163</v>
      </c>
      <c r="C96" s="169"/>
      <c r="D96" s="170"/>
      <c r="E96" s="171"/>
      <c r="F96" s="171"/>
    </row>
    <row r="97" spans="1:43" s="160" customFormat="1" ht="15" customHeight="1" x14ac:dyDescent="0.2">
      <c r="A97" s="161"/>
      <c r="B97" s="162"/>
      <c r="C97" s="163"/>
      <c r="D97" s="164"/>
      <c r="E97" s="165"/>
      <c r="F97" s="166"/>
    </row>
    <row r="98" spans="1:43" s="160" customFormat="1" ht="15" customHeight="1" x14ac:dyDescent="0.25">
      <c r="A98" s="291" t="s">
        <v>167</v>
      </c>
      <c r="B98" s="292"/>
      <c r="C98" s="292"/>
      <c r="D98" s="292"/>
      <c r="E98" s="292"/>
      <c r="F98" s="293"/>
    </row>
    <row r="99" spans="1:43" s="160" customFormat="1" ht="28.5" customHeight="1" x14ac:dyDescent="0.2">
      <c r="A99" s="192" t="s">
        <v>105</v>
      </c>
      <c r="B99" s="173" t="s">
        <v>210</v>
      </c>
      <c r="C99" s="174">
        <v>9</v>
      </c>
      <c r="D99" s="175" t="s">
        <v>69</v>
      </c>
      <c r="E99" s="152"/>
      <c r="F99" s="177">
        <f>ROUND(E99*C99,2)</f>
        <v>0</v>
      </c>
    </row>
    <row r="100" spans="1:43" s="160" customFormat="1" ht="15" customHeight="1" x14ac:dyDescent="0.25">
      <c r="A100" s="193"/>
      <c r="B100" s="194"/>
      <c r="C100" s="208"/>
      <c r="D100" s="209"/>
      <c r="E100" s="210"/>
      <c r="F100" s="210"/>
    </row>
    <row r="101" spans="1:43" s="160" customFormat="1" ht="15" customHeight="1" x14ac:dyDescent="0.25">
      <c r="A101" s="184">
        <v>5</v>
      </c>
      <c r="B101" s="185" t="s">
        <v>164</v>
      </c>
      <c r="C101" s="186"/>
      <c r="D101" s="187"/>
      <c r="E101" s="185"/>
      <c r="F101" s="188">
        <f>+SUM(F99:F99)</f>
        <v>0</v>
      </c>
    </row>
    <row r="102" spans="1:43" s="160" customFormat="1" ht="15" customHeight="1" x14ac:dyDescent="0.25">
      <c r="A102" s="199"/>
      <c r="B102" s="200"/>
      <c r="C102" s="201"/>
      <c r="D102" s="202"/>
      <c r="E102" s="200"/>
      <c r="F102" s="203"/>
    </row>
    <row r="103" spans="1:43" s="160" customFormat="1" ht="15" customHeight="1" x14ac:dyDescent="0.2">
      <c r="A103" s="161"/>
      <c r="B103" s="162"/>
      <c r="C103" s="163"/>
      <c r="D103" s="164"/>
      <c r="E103" s="165"/>
      <c r="F103" s="166"/>
    </row>
    <row r="104" spans="1:43" s="160" customFormat="1" ht="15" customHeight="1" x14ac:dyDescent="0.25">
      <c r="A104" s="167" t="s">
        <v>19</v>
      </c>
      <c r="B104" s="168" t="s">
        <v>27</v>
      </c>
      <c r="C104" s="169"/>
      <c r="D104" s="170"/>
      <c r="E104" s="171"/>
      <c r="F104" s="171"/>
    </row>
    <row r="105" spans="1:43" s="178" customFormat="1" ht="14.25" x14ac:dyDescent="0.2">
      <c r="A105" s="161"/>
      <c r="B105" s="162"/>
      <c r="C105" s="163"/>
      <c r="D105" s="164"/>
      <c r="E105" s="165"/>
      <c r="F105" s="166"/>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row>
    <row r="106" spans="1:43" s="160" customFormat="1" ht="15" x14ac:dyDescent="0.25">
      <c r="A106" s="291" t="s">
        <v>74</v>
      </c>
      <c r="B106" s="292"/>
      <c r="C106" s="292"/>
      <c r="D106" s="292"/>
      <c r="E106" s="292"/>
      <c r="F106" s="293"/>
    </row>
    <row r="107" spans="1:43" s="160" customFormat="1" ht="14.25" x14ac:dyDescent="0.2">
      <c r="A107" s="192" t="s">
        <v>106</v>
      </c>
      <c r="B107" s="173" t="s">
        <v>137</v>
      </c>
      <c r="C107" s="174">
        <v>4</v>
      </c>
      <c r="D107" s="175" t="s">
        <v>6</v>
      </c>
      <c r="E107" s="152"/>
      <c r="F107" s="177">
        <f>ROUND(E107*C107,2)</f>
        <v>0</v>
      </c>
    </row>
    <row r="108" spans="1:43" s="160" customFormat="1" ht="14.25" x14ac:dyDescent="0.2">
      <c r="A108" s="193"/>
      <c r="B108" s="211"/>
      <c r="C108" s="163"/>
      <c r="D108" s="164"/>
      <c r="E108" s="212"/>
      <c r="F108" s="213"/>
    </row>
    <row r="109" spans="1:43" s="160" customFormat="1" ht="14.25" x14ac:dyDescent="0.2">
      <c r="A109" s="192" t="s">
        <v>107</v>
      </c>
      <c r="B109" s="173" t="s">
        <v>187</v>
      </c>
      <c r="C109" s="174">
        <v>2</v>
      </c>
      <c r="D109" s="175" t="s">
        <v>6</v>
      </c>
      <c r="E109" s="152"/>
      <c r="F109" s="177">
        <f>ROUND(E109*C109,2)</f>
        <v>0</v>
      </c>
    </row>
    <row r="110" spans="1:43" s="160" customFormat="1" ht="14.25" x14ac:dyDescent="0.2">
      <c r="A110" s="193"/>
      <c r="B110" s="211"/>
      <c r="C110" s="214"/>
      <c r="D110" s="215"/>
      <c r="E110" s="216"/>
      <c r="F110" s="217"/>
    </row>
    <row r="111" spans="1:43" s="160" customFormat="1" ht="28.5" x14ac:dyDescent="0.2">
      <c r="A111" s="192" t="s">
        <v>118</v>
      </c>
      <c r="B111" s="173" t="s">
        <v>186</v>
      </c>
      <c r="C111" s="174">
        <v>2</v>
      </c>
      <c r="D111" s="175" t="s">
        <v>6</v>
      </c>
      <c r="E111" s="152"/>
      <c r="F111" s="177">
        <f>ROUND(E111*C111,2)</f>
        <v>0</v>
      </c>
    </row>
    <row r="112" spans="1:43" s="160" customFormat="1" ht="14.25" x14ac:dyDescent="0.2">
      <c r="A112" s="193"/>
      <c r="B112" s="211"/>
      <c r="C112" s="163"/>
      <c r="D112" s="164"/>
      <c r="E112" s="212"/>
      <c r="F112" s="213"/>
    </row>
    <row r="113" spans="1:43" s="160" customFormat="1" ht="28.5" x14ac:dyDescent="0.2">
      <c r="A113" s="192" t="s">
        <v>168</v>
      </c>
      <c r="B113" s="173" t="s">
        <v>136</v>
      </c>
      <c r="C113" s="174">
        <v>1</v>
      </c>
      <c r="D113" s="175" t="s">
        <v>6</v>
      </c>
      <c r="E113" s="152"/>
      <c r="F113" s="177">
        <f>ROUND(E113*C113,2)</f>
        <v>0</v>
      </c>
    </row>
    <row r="114" spans="1:43" s="160" customFormat="1" ht="14.25" x14ac:dyDescent="0.2">
      <c r="A114" s="193"/>
      <c r="B114" s="211"/>
      <c r="C114" s="163"/>
      <c r="D114" s="164"/>
      <c r="E114" s="212"/>
      <c r="F114" s="213"/>
    </row>
    <row r="115" spans="1:43" s="160" customFormat="1" ht="28.5" x14ac:dyDescent="0.2">
      <c r="A115" s="192" t="s">
        <v>108</v>
      </c>
      <c r="B115" s="173" t="s">
        <v>199</v>
      </c>
      <c r="C115" s="174">
        <v>1</v>
      </c>
      <c r="D115" s="175" t="s">
        <v>6</v>
      </c>
      <c r="E115" s="152"/>
      <c r="F115" s="177">
        <f>ROUND(E115*C115,2)</f>
        <v>0</v>
      </c>
    </row>
    <row r="116" spans="1:43" s="160" customFormat="1" ht="14.25" x14ac:dyDescent="0.2">
      <c r="A116" s="218"/>
      <c r="B116" s="219"/>
      <c r="C116" s="220"/>
      <c r="D116" s="221"/>
      <c r="E116" s="222"/>
      <c r="F116" s="223"/>
    </row>
    <row r="117" spans="1:43" s="160" customFormat="1" ht="15" x14ac:dyDescent="0.25">
      <c r="A117" s="291" t="s">
        <v>28</v>
      </c>
      <c r="B117" s="292"/>
      <c r="C117" s="292"/>
      <c r="D117" s="292"/>
      <c r="E117" s="292"/>
      <c r="F117" s="293"/>
    </row>
    <row r="118" spans="1:43" s="178" customFormat="1" ht="42.75" x14ac:dyDescent="0.2">
      <c r="A118" s="172" t="s">
        <v>109</v>
      </c>
      <c r="B118" s="173" t="s">
        <v>123</v>
      </c>
      <c r="C118" s="174">
        <v>1200</v>
      </c>
      <c r="D118" s="175" t="s">
        <v>69</v>
      </c>
      <c r="E118" s="152"/>
      <c r="F118" s="177">
        <f>ROUND(E118*C118,2)</f>
        <v>0</v>
      </c>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row>
    <row r="119" spans="1:43" s="178" customFormat="1" ht="14.25" x14ac:dyDescent="0.2">
      <c r="A119" s="193"/>
      <c r="B119" s="211"/>
      <c r="C119" s="163"/>
      <c r="D119" s="164"/>
      <c r="E119" s="212"/>
      <c r="F119" s="213"/>
    </row>
    <row r="120" spans="1:43" s="178" customFormat="1" ht="42.75" x14ac:dyDescent="0.2">
      <c r="A120" s="192" t="s">
        <v>110</v>
      </c>
      <c r="B120" s="173" t="s">
        <v>218</v>
      </c>
      <c r="C120" s="174">
        <v>15</v>
      </c>
      <c r="D120" s="175" t="s">
        <v>69</v>
      </c>
      <c r="E120" s="152"/>
      <c r="F120" s="177">
        <f>ROUND(E120*C120,2)</f>
        <v>0</v>
      </c>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row>
    <row r="121" spans="1:43" s="178" customFormat="1" ht="14.25" x14ac:dyDescent="0.2">
      <c r="A121" s="193"/>
      <c r="B121" s="211"/>
      <c r="C121" s="163"/>
      <c r="D121" s="164"/>
      <c r="E121" s="212"/>
      <c r="F121" s="213"/>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row>
    <row r="122" spans="1:43" s="178" customFormat="1" ht="42.75" x14ac:dyDescent="0.2">
      <c r="A122" s="224">
        <v>39</v>
      </c>
      <c r="B122" s="225" t="s">
        <v>139</v>
      </c>
      <c r="C122" s="174">
        <v>37</v>
      </c>
      <c r="D122" s="226" t="s">
        <v>69</v>
      </c>
      <c r="E122" s="152"/>
      <c r="F122" s="177">
        <f>ROUND(E122*C122,2)</f>
        <v>0</v>
      </c>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row>
    <row r="123" spans="1:43" s="178" customFormat="1" ht="14.25" x14ac:dyDescent="0.2">
      <c r="A123" s="193"/>
      <c r="B123" s="211"/>
      <c r="C123" s="163"/>
      <c r="D123" s="164"/>
      <c r="E123" s="212"/>
      <c r="F123" s="213"/>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row>
    <row r="124" spans="1:43" s="178" customFormat="1" ht="42.75" x14ac:dyDescent="0.2">
      <c r="A124" s="172" t="s">
        <v>144</v>
      </c>
      <c r="B124" s="173" t="s">
        <v>140</v>
      </c>
      <c r="C124" s="174">
        <v>16</v>
      </c>
      <c r="D124" s="175" t="s">
        <v>8</v>
      </c>
      <c r="E124" s="152"/>
      <c r="F124" s="177">
        <f>ROUND(E124*C124,2)</f>
        <v>0</v>
      </c>
    </row>
    <row r="125" spans="1:43" s="178" customFormat="1" ht="14.25" x14ac:dyDescent="0.2">
      <c r="A125" s="179"/>
      <c r="B125" s="180"/>
      <c r="C125" s="163"/>
      <c r="D125" s="164"/>
      <c r="E125" s="165"/>
      <c r="F125" s="166"/>
    </row>
    <row r="126" spans="1:43" s="160" customFormat="1" ht="15" x14ac:dyDescent="0.25">
      <c r="A126" s="291" t="s">
        <v>45</v>
      </c>
      <c r="B126" s="292"/>
      <c r="C126" s="292"/>
      <c r="D126" s="292"/>
      <c r="E126" s="292"/>
      <c r="F126" s="293"/>
    </row>
    <row r="127" spans="1:43" s="160" customFormat="1" ht="14.25" x14ac:dyDescent="0.2">
      <c r="A127" s="172" t="s">
        <v>145</v>
      </c>
      <c r="B127" s="173" t="s">
        <v>75</v>
      </c>
      <c r="C127" s="174">
        <v>9</v>
      </c>
      <c r="D127" s="175" t="s">
        <v>6</v>
      </c>
      <c r="E127" s="152"/>
      <c r="F127" s="177">
        <f>ROUND(E127*C127,2)</f>
        <v>0</v>
      </c>
    </row>
    <row r="128" spans="1:43" s="178" customFormat="1" ht="14.25" x14ac:dyDescent="0.2">
      <c r="A128" s="179"/>
      <c r="B128" s="180"/>
      <c r="C128" s="163"/>
      <c r="D128" s="164"/>
      <c r="E128" s="165"/>
      <c r="F128" s="166"/>
    </row>
    <row r="129" spans="1:6" s="160" customFormat="1" ht="28.5" x14ac:dyDescent="0.2">
      <c r="A129" s="172" t="s">
        <v>111</v>
      </c>
      <c r="B129" s="173" t="s">
        <v>48</v>
      </c>
      <c r="C129" s="174">
        <v>6</v>
      </c>
      <c r="D129" s="175" t="s">
        <v>6</v>
      </c>
      <c r="E129" s="152"/>
      <c r="F129" s="177">
        <f>ROUND(E129*C129,2)</f>
        <v>0</v>
      </c>
    </row>
    <row r="130" spans="1:6" s="178" customFormat="1" ht="14.25" x14ac:dyDescent="0.2">
      <c r="A130" s="179"/>
      <c r="B130" s="180"/>
      <c r="C130" s="163"/>
      <c r="D130" s="164"/>
      <c r="E130" s="165"/>
      <c r="F130" s="166"/>
    </row>
    <row r="131" spans="1:6" s="160" customFormat="1" ht="28.5" x14ac:dyDescent="0.2">
      <c r="A131" s="172" t="s">
        <v>112</v>
      </c>
      <c r="B131" s="173" t="s">
        <v>76</v>
      </c>
      <c r="C131" s="174">
        <v>6</v>
      </c>
      <c r="D131" s="175" t="s">
        <v>6</v>
      </c>
      <c r="E131" s="152"/>
      <c r="F131" s="177">
        <f>ROUND(E131*C131,2)</f>
        <v>0</v>
      </c>
    </row>
    <row r="132" spans="1:6" s="160" customFormat="1" ht="14.25" x14ac:dyDescent="0.2">
      <c r="A132" s="227"/>
      <c r="B132" s="219"/>
      <c r="C132" s="220"/>
      <c r="D132" s="221"/>
      <c r="E132" s="222"/>
      <c r="F132" s="223"/>
    </row>
    <row r="133" spans="1:6" s="160" customFormat="1" ht="15" x14ac:dyDescent="0.25">
      <c r="A133" s="291" t="s">
        <v>201</v>
      </c>
      <c r="B133" s="292"/>
      <c r="C133" s="292"/>
      <c r="D133" s="292"/>
      <c r="E133" s="292"/>
      <c r="F133" s="293"/>
    </row>
    <row r="134" spans="1:6" s="160" customFormat="1" ht="14.25" x14ac:dyDescent="0.2">
      <c r="A134" s="172" t="s">
        <v>113</v>
      </c>
      <c r="B134" s="173" t="s">
        <v>216</v>
      </c>
      <c r="C134" s="174">
        <v>5</v>
      </c>
      <c r="D134" s="175" t="s">
        <v>6</v>
      </c>
      <c r="E134" s="152"/>
      <c r="F134" s="177">
        <f>ROUND(E134*C134,2)</f>
        <v>0</v>
      </c>
    </row>
    <row r="135" spans="1:6" s="160" customFormat="1" ht="14.25" x14ac:dyDescent="0.2">
      <c r="A135" s="179"/>
      <c r="B135" s="180"/>
      <c r="C135" s="163"/>
      <c r="D135" s="164"/>
      <c r="E135" s="166"/>
      <c r="F135" s="166"/>
    </row>
    <row r="136" spans="1:6" s="160" customFormat="1" ht="28.5" x14ac:dyDescent="0.2">
      <c r="A136" s="172" t="s">
        <v>169</v>
      </c>
      <c r="B136" s="173" t="s">
        <v>165</v>
      </c>
      <c r="C136" s="174">
        <v>140</v>
      </c>
      <c r="D136" s="175" t="s">
        <v>69</v>
      </c>
      <c r="E136" s="152"/>
      <c r="F136" s="177">
        <f>ROUND(E136*C136,2)</f>
        <v>0</v>
      </c>
    </row>
    <row r="137" spans="1:6" s="160" customFormat="1" ht="14.25" x14ac:dyDescent="0.2">
      <c r="A137" s="179"/>
      <c r="B137" s="180"/>
      <c r="C137" s="163"/>
      <c r="D137" s="164"/>
      <c r="E137" s="166"/>
      <c r="F137" s="166"/>
    </row>
    <row r="138" spans="1:6" s="160" customFormat="1" ht="28.5" x14ac:dyDescent="0.2">
      <c r="A138" s="172" t="s">
        <v>170</v>
      </c>
      <c r="B138" s="173" t="s">
        <v>185</v>
      </c>
      <c r="C138" s="174">
        <v>177</v>
      </c>
      <c r="D138" s="175" t="s">
        <v>69</v>
      </c>
      <c r="E138" s="152"/>
      <c r="F138" s="177">
        <f>ROUND(E138*C138,2)</f>
        <v>0</v>
      </c>
    </row>
    <row r="139" spans="1:6" s="160" customFormat="1" ht="15" x14ac:dyDescent="0.2">
      <c r="A139" s="179"/>
      <c r="B139" s="180"/>
      <c r="C139" s="228"/>
      <c r="D139" s="228"/>
      <c r="E139" s="229"/>
      <c r="F139" s="230"/>
    </row>
    <row r="140" spans="1:6" s="189" customFormat="1" ht="12.95" customHeight="1" x14ac:dyDescent="0.25">
      <c r="A140" s="184" t="s">
        <v>19</v>
      </c>
      <c r="B140" s="185" t="s">
        <v>29</v>
      </c>
      <c r="C140" s="186"/>
      <c r="D140" s="187"/>
      <c r="E140" s="185"/>
      <c r="F140" s="188">
        <f>+SUM(F127:F138)+SUM(F118:F124)+SUM(F107:F115)</f>
        <v>0</v>
      </c>
    </row>
    <row r="141" spans="1:6" s="189" customFormat="1" ht="12.95" customHeight="1" x14ac:dyDescent="0.25">
      <c r="A141" s="184"/>
      <c r="B141" s="185"/>
      <c r="C141" s="186"/>
      <c r="D141" s="187"/>
      <c r="E141" s="185"/>
      <c r="F141" s="188"/>
    </row>
    <row r="142" spans="1:6" s="178" customFormat="1" ht="15" customHeight="1" x14ac:dyDescent="0.25">
      <c r="A142" s="199"/>
      <c r="B142" s="200"/>
      <c r="C142" s="201"/>
      <c r="D142" s="202"/>
      <c r="E142" s="200"/>
      <c r="F142" s="203"/>
    </row>
    <row r="143" spans="1:6" s="160" customFormat="1" ht="15" customHeight="1" x14ac:dyDescent="0.25">
      <c r="A143" s="167" t="s">
        <v>20</v>
      </c>
      <c r="B143" s="168" t="s">
        <v>16</v>
      </c>
      <c r="C143" s="169"/>
      <c r="D143" s="170"/>
      <c r="E143" s="171"/>
      <c r="F143" s="171"/>
    </row>
    <row r="144" spans="1:6" s="205" customFormat="1" ht="15" customHeight="1" x14ac:dyDescent="0.25">
      <c r="A144" s="199"/>
      <c r="B144" s="200"/>
      <c r="C144" s="201"/>
      <c r="D144" s="202"/>
      <c r="E144" s="200"/>
      <c r="F144" s="203"/>
    </row>
    <row r="145" spans="1:6" s="160" customFormat="1" ht="15" x14ac:dyDescent="0.25">
      <c r="A145" s="295" t="s">
        <v>30</v>
      </c>
      <c r="B145" s="295"/>
      <c r="C145" s="295"/>
      <c r="D145" s="295"/>
      <c r="E145" s="295"/>
      <c r="F145" s="295"/>
    </row>
    <row r="146" spans="1:6" s="178" customFormat="1" ht="15" customHeight="1" x14ac:dyDescent="0.2">
      <c r="A146" s="172" t="s">
        <v>171</v>
      </c>
      <c r="B146" s="173" t="s">
        <v>82</v>
      </c>
      <c r="C146" s="174">
        <v>1</v>
      </c>
      <c r="D146" s="175" t="s">
        <v>6</v>
      </c>
      <c r="E146" s="152"/>
      <c r="F146" s="177">
        <f>ROUND(E146*C146,2)</f>
        <v>0</v>
      </c>
    </row>
    <row r="147" spans="1:6" s="178" customFormat="1" ht="14.25" x14ac:dyDescent="0.2">
      <c r="A147" s="179"/>
      <c r="B147" s="180"/>
      <c r="C147" s="163"/>
      <c r="D147" s="164"/>
      <c r="E147" s="165"/>
      <c r="F147" s="166"/>
    </row>
    <row r="148" spans="1:6" s="178" customFormat="1" ht="14.25" x14ac:dyDescent="0.2">
      <c r="A148" s="172" t="s">
        <v>172</v>
      </c>
      <c r="B148" s="173" t="s">
        <v>46</v>
      </c>
      <c r="C148" s="174">
        <v>1</v>
      </c>
      <c r="D148" s="175" t="s">
        <v>6</v>
      </c>
      <c r="E148" s="152"/>
      <c r="F148" s="177">
        <f>ROUND(E148*C148,2)</f>
        <v>0</v>
      </c>
    </row>
    <row r="149" spans="1:6" s="178" customFormat="1" ht="14.25" x14ac:dyDescent="0.2">
      <c r="A149" s="179"/>
      <c r="B149" s="180"/>
      <c r="C149" s="163"/>
      <c r="D149" s="164"/>
      <c r="E149" s="165"/>
      <c r="F149" s="166"/>
    </row>
    <row r="150" spans="1:6" s="178" customFormat="1" ht="14.25" x14ac:dyDescent="0.2">
      <c r="A150" s="172" t="s">
        <v>146</v>
      </c>
      <c r="B150" s="183" t="s">
        <v>79</v>
      </c>
      <c r="C150" s="174">
        <v>4</v>
      </c>
      <c r="D150" s="175" t="s">
        <v>80</v>
      </c>
      <c r="E150" s="152"/>
      <c r="F150" s="177">
        <f>ROUND(E150*C150,2)</f>
        <v>0</v>
      </c>
    </row>
    <row r="151" spans="1:6" s="178" customFormat="1" ht="14.25" x14ac:dyDescent="0.2">
      <c r="A151" s="179"/>
      <c r="B151" s="180"/>
      <c r="C151" s="163"/>
      <c r="D151" s="164"/>
      <c r="E151" s="165"/>
      <c r="F151" s="166"/>
    </row>
    <row r="152" spans="1:6" s="189" customFormat="1" ht="12.95" customHeight="1" x14ac:dyDescent="0.25">
      <c r="A152" s="184" t="s">
        <v>20</v>
      </c>
      <c r="B152" s="185" t="s">
        <v>17</v>
      </c>
      <c r="C152" s="186"/>
      <c r="D152" s="187"/>
      <c r="E152" s="185"/>
      <c r="F152" s="188">
        <f>+SUM(F146:F151)</f>
        <v>0</v>
      </c>
    </row>
    <row r="153" spans="1:6" s="178" customFormat="1" ht="15" x14ac:dyDescent="0.25">
      <c r="A153" s="199"/>
      <c r="B153" s="200"/>
      <c r="C153" s="201"/>
      <c r="D153" s="202"/>
      <c r="E153" s="200"/>
      <c r="F153" s="203"/>
    </row>
    <row r="154" spans="1:6" s="189" customFormat="1" ht="15" customHeight="1" x14ac:dyDescent="0.25">
      <c r="A154" s="184" t="s">
        <v>26</v>
      </c>
      <c r="B154" s="185" t="s">
        <v>49</v>
      </c>
      <c r="C154" s="185"/>
      <c r="D154" s="187"/>
      <c r="E154" s="188"/>
      <c r="F154" s="188">
        <f>ROUND(0.1*(F140+F93+F85+F52+F37+F101+F152),2)</f>
        <v>515</v>
      </c>
    </row>
    <row r="155" spans="1:6" s="189" customFormat="1" ht="15" customHeight="1" x14ac:dyDescent="0.25">
      <c r="A155" s="199"/>
      <c r="B155" s="200"/>
      <c r="C155" s="201"/>
      <c r="D155" s="202"/>
      <c r="E155" s="200"/>
      <c r="F155" s="203"/>
    </row>
    <row r="156" spans="1:6" s="160" customFormat="1" ht="15" customHeight="1" x14ac:dyDescent="0.25">
      <c r="A156" s="167"/>
      <c r="B156" s="168" t="s">
        <v>23</v>
      </c>
      <c r="C156" s="169"/>
      <c r="D156" s="170"/>
      <c r="E156" s="171"/>
      <c r="F156" s="171"/>
    </row>
    <row r="157" spans="1:6" s="205" customFormat="1" ht="15" customHeight="1" x14ac:dyDescent="0.25">
      <c r="A157" s="231" t="s">
        <v>5</v>
      </c>
      <c r="B157" s="232" t="s">
        <v>12</v>
      </c>
      <c r="C157" s="195"/>
      <c r="D157" s="196"/>
      <c r="E157" s="197"/>
      <c r="F157" s="233">
        <f>+F37</f>
        <v>5150</v>
      </c>
    </row>
    <row r="158" spans="1:6" s="210" customFormat="1" ht="3" customHeight="1" x14ac:dyDescent="0.25">
      <c r="A158" s="234"/>
      <c r="B158" s="235"/>
      <c r="C158" s="208"/>
      <c r="D158" s="209"/>
      <c r="E158" s="236"/>
      <c r="F158" s="235"/>
    </row>
    <row r="159" spans="1:6" s="205" customFormat="1" ht="15" customHeight="1" x14ac:dyDescent="0.25">
      <c r="A159" s="231" t="s">
        <v>7</v>
      </c>
      <c r="B159" s="232" t="s">
        <v>13</v>
      </c>
      <c r="C159" s="195"/>
      <c r="D159" s="196"/>
      <c r="E159" s="197"/>
      <c r="F159" s="233">
        <f>+F52</f>
        <v>0</v>
      </c>
    </row>
    <row r="160" spans="1:6" s="210" customFormat="1" ht="3" customHeight="1" x14ac:dyDescent="0.25">
      <c r="A160" s="237"/>
      <c r="B160" s="235"/>
      <c r="D160" s="209"/>
      <c r="E160" s="238"/>
      <c r="F160" s="235"/>
    </row>
    <row r="161" spans="1:6" s="205" customFormat="1" ht="15" customHeight="1" x14ac:dyDescent="0.25">
      <c r="A161" s="231" t="s">
        <v>9</v>
      </c>
      <c r="B161" s="232" t="s">
        <v>14</v>
      </c>
      <c r="C161" s="195"/>
      <c r="D161" s="196"/>
      <c r="E161" s="197"/>
      <c r="F161" s="233">
        <f>+F85</f>
        <v>0</v>
      </c>
    </row>
    <row r="162" spans="1:6" s="205" customFormat="1" ht="3" customHeight="1" x14ac:dyDescent="0.25">
      <c r="A162" s="231"/>
      <c r="B162" s="232"/>
      <c r="C162" s="195"/>
      <c r="D162" s="196"/>
      <c r="E162" s="197"/>
      <c r="F162" s="233"/>
    </row>
    <row r="163" spans="1:6" s="205" customFormat="1" ht="15" customHeight="1" x14ac:dyDescent="0.25">
      <c r="A163" s="231" t="s">
        <v>37</v>
      </c>
      <c r="B163" s="232" t="s">
        <v>38</v>
      </c>
      <c r="C163" s="195"/>
      <c r="D163" s="196"/>
      <c r="E163" s="197"/>
      <c r="F163" s="233">
        <f>+F93</f>
        <v>0</v>
      </c>
    </row>
    <row r="164" spans="1:6" s="210" customFormat="1" ht="3" customHeight="1" x14ac:dyDescent="0.25">
      <c r="A164" s="234"/>
      <c r="B164" s="235"/>
      <c r="C164" s="208"/>
      <c r="D164" s="209"/>
      <c r="E164" s="236"/>
      <c r="F164" s="235"/>
    </row>
    <row r="165" spans="1:6" s="210" customFormat="1" ht="15" x14ac:dyDescent="0.25">
      <c r="A165" s="231" t="s">
        <v>50</v>
      </c>
      <c r="B165" s="232" t="s">
        <v>163</v>
      </c>
      <c r="C165" s="195"/>
      <c r="D165" s="196"/>
      <c r="E165" s="197"/>
      <c r="F165" s="233">
        <f>F101</f>
        <v>0</v>
      </c>
    </row>
    <row r="166" spans="1:6" s="210" customFormat="1" ht="3" customHeight="1" x14ac:dyDescent="0.25">
      <c r="A166" s="234"/>
      <c r="B166" s="235"/>
      <c r="C166" s="208"/>
      <c r="D166" s="209"/>
      <c r="E166" s="236"/>
      <c r="F166" s="235"/>
    </row>
    <row r="167" spans="1:6" s="205" customFormat="1" ht="15" customHeight="1" x14ac:dyDescent="0.25">
      <c r="A167" s="231" t="s">
        <v>19</v>
      </c>
      <c r="B167" s="232" t="s">
        <v>27</v>
      </c>
      <c r="C167" s="195"/>
      <c r="D167" s="196"/>
      <c r="E167" s="197"/>
      <c r="F167" s="233">
        <f>+F140</f>
        <v>0</v>
      </c>
    </row>
    <row r="168" spans="1:6" s="210" customFormat="1" ht="3" customHeight="1" x14ac:dyDescent="0.25">
      <c r="A168" s="237"/>
      <c r="B168" s="235"/>
      <c r="D168" s="209"/>
      <c r="E168" s="238"/>
      <c r="F168" s="235"/>
    </row>
    <row r="169" spans="1:6" s="205" customFormat="1" ht="15" customHeight="1" x14ac:dyDescent="0.25">
      <c r="A169" s="231" t="s">
        <v>20</v>
      </c>
      <c r="B169" s="232" t="s">
        <v>16</v>
      </c>
      <c r="C169" s="195"/>
      <c r="D169" s="196"/>
      <c r="E169" s="197"/>
      <c r="F169" s="233">
        <f>+F152</f>
        <v>0</v>
      </c>
    </row>
    <row r="170" spans="1:6" s="210" customFormat="1" ht="3" customHeight="1" x14ac:dyDescent="0.25">
      <c r="A170" s="237"/>
      <c r="B170" s="235"/>
      <c r="C170" s="208"/>
      <c r="D170" s="209"/>
      <c r="E170" s="236"/>
      <c r="F170" s="235"/>
    </row>
    <row r="171" spans="1:6" s="205" customFormat="1" ht="15.75" thickBot="1" x14ac:dyDescent="0.3">
      <c r="A171" s="239" t="s">
        <v>26</v>
      </c>
      <c r="B171" s="240" t="s">
        <v>24</v>
      </c>
      <c r="C171" s="241"/>
      <c r="D171" s="242"/>
      <c r="E171" s="243"/>
      <c r="F171" s="244">
        <f>+F154</f>
        <v>515</v>
      </c>
    </row>
    <row r="172" spans="1:6" s="160" customFormat="1" ht="15" customHeight="1" x14ac:dyDescent="0.25">
      <c r="A172" s="234"/>
      <c r="B172" s="245" t="s">
        <v>10</v>
      </c>
      <c r="C172" s="208"/>
      <c r="D172" s="209"/>
      <c r="E172" s="210"/>
      <c r="F172" s="246">
        <f>SUM(F157:F171)</f>
        <v>5665</v>
      </c>
    </row>
    <row r="173" spans="1:6" s="160" customFormat="1" ht="15" customHeight="1" thickBot="1" x14ac:dyDescent="0.25">
      <c r="A173" s="247"/>
      <c r="B173" s="248" t="s">
        <v>25</v>
      </c>
      <c r="C173" s="249">
        <v>0.22</v>
      </c>
      <c r="D173" s="250"/>
      <c r="E173" s="248"/>
      <c r="F173" s="251">
        <f>ROUND(F172*C173,2)</f>
        <v>1246.3</v>
      </c>
    </row>
    <row r="174" spans="1:6" s="160" customFormat="1" ht="15" customHeight="1" x14ac:dyDescent="0.25">
      <c r="A174" s="252"/>
      <c r="B174" s="253" t="s">
        <v>11</v>
      </c>
      <c r="C174" s="254"/>
      <c r="D174" s="255"/>
      <c r="E174" s="256"/>
      <c r="F174" s="246">
        <f>+F173+F172</f>
        <v>6911.3</v>
      </c>
    </row>
    <row r="175" spans="1:6" s="160" customFormat="1" ht="15" customHeight="1" x14ac:dyDescent="0.2">
      <c r="A175" s="252"/>
      <c r="B175" s="257"/>
      <c r="C175" s="257"/>
      <c r="D175" s="258"/>
      <c r="E175" s="257"/>
      <c r="F175" s="257"/>
    </row>
    <row r="176" spans="1:6" s="160" customFormat="1" ht="15" customHeight="1" x14ac:dyDescent="0.2">
      <c r="A176" s="259"/>
      <c r="B176" s="256"/>
      <c r="C176" s="260"/>
      <c r="D176" s="258"/>
      <c r="E176" s="257"/>
      <c r="F176" s="257"/>
    </row>
    <row r="177" spans="1:6" s="160" customFormat="1" ht="15" customHeight="1" x14ac:dyDescent="0.2">
      <c r="A177" s="259"/>
      <c r="B177" s="257"/>
      <c r="C177" s="260"/>
      <c r="D177" s="258"/>
      <c r="E177" s="257"/>
      <c r="F177" s="257"/>
    </row>
    <row r="178" spans="1:6" s="160" customFormat="1" ht="11.85" customHeight="1" x14ac:dyDescent="0.2">
      <c r="A178" s="259"/>
      <c r="B178" s="257"/>
      <c r="C178" s="260"/>
      <c r="D178" s="258"/>
      <c r="E178" s="257"/>
      <c r="F178" s="257"/>
    </row>
    <row r="179" spans="1:6" s="160" customFormat="1" ht="11.85" customHeight="1" x14ac:dyDescent="0.2">
      <c r="A179" s="259"/>
      <c r="B179" s="261"/>
      <c r="C179" s="260"/>
      <c r="D179" s="258"/>
      <c r="E179" s="257"/>
      <c r="F179" s="257"/>
    </row>
    <row r="180" spans="1:6" s="160" customFormat="1" ht="11.85" customHeight="1" x14ac:dyDescent="0.2">
      <c r="A180" s="257"/>
      <c r="B180" s="261"/>
      <c r="C180" s="260"/>
      <c r="D180" s="258"/>
      <c r="E180" s="257"/>
      <c r="F180" s="257"/>
    </row>
  </sheetData>
  <sheetProtection algorithmName="SHA-512" hashValue="BcY3Y5XXfGn3C2/ozRAa4+PiX5q9X644ILiemvTNBKNl5O+ACGawgcUm9Fs3iv9N9L8gpgqBN2/+Ooa624qmrA==" saltValue="pb0yvYeoMS3YlGMaJN9Adg==" spinCount="100000" sheet="1" selectLockedCells="1"/>
  <mergeCells count="18">
    <mergeCell ref="A117:F117"/>
    <mergeCell ref="A126:F126"/>
    <mergeCell ref="A145:F145"/>
    <mergeCell ref="A98:F98"/>
    <mergeCell ref="A90:F90"/>
    <mergeCell ref="A133:F133"/>
    <mergeCell ref="A106:F106"/>
    <mergeCell ref="A47:F47"/>
    <mergeCell ref="A57:F57"/>
    <mergeCell ref="A66:F66"/>
    <mergeCell ref="A77:F77"/>
    <mergeCell ref="A82:F82"/>
    <mergeCell ref="A42:F42"/>
    <mergeCell ref="A1:F1"/>
    <mergeCell ref="A2:F2"/>
    <mergeCell ref="A8:F8"/>
    <mergeCell ref="A13:F13"/>
    <mergeCell ref="A32:F32"/>
  </mergeCells>
  <dataValidations count="1">
    <dataValidation type="custom" allowBlank="1" showInputMessage="1" showErrorMessage="1" errorTitle="Preverite vnos" error="Cena/e.m je po Navodilih za pripravo ponudbe potrebno vnesti na dve decimalni mesti." sqref="E9 E11 E14 E16 E18 E20 E22 E24 E26 E28 E30 E35 E43 E45 E48 E50 E58 E60 E62 E64 E67 E69 E71 E73 E75 E78 E80 E83 E91 E99 E107 E109 E111 E113 E115 E118 E120 E122 E124 E127 E129 E131 E134 E136 E138 E146 E148 E150" xr:uid="{511471FB-1155-44E6-A9C6-470E9F989B7C}">
      <formula1>E9=ROUND(E9,2)</formula1>
    </dataValidation>
  </dataValidations>
  <pageMargins left="0.23622047244094491" right="0.23622047244094491" top="0.74803149606299213" bottom="0.74803149606299213" header="0.31496062992125984" footer="0.31496062992125984"/>
  <pageSetup paperSize="9" scale="72" fitToHeight="0" orientation="portrait" r:id="rId1"/>
  <rowBreaks count="4" manualBreakCount="4">
    <brk id="54" max="5" man="1"/>
    <brk id="103" max="5" man="1"/>
    <brk id="154" max="5" man="1"/>
    <brk id="17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71"/>
  <sheetViews>
    <sheetView zoomScaleNormal="100" zoomScaleSheetLayoutView="70" zoomScalePageLayoutView="80" workbookViewId="0">
      <selection activeCell="E141" sqref="E141"/>
    </sheetView>
  </sheetViews>
  <sheetFormatPr defaultColWidth="8.85546875" defaultRowHeight="11.85" customHeight="1" x14ac:dyDescent="0.2"/>
  <cols>
    <col min="1" max="1" width="3.85546875" style="262" bestFit="1" customWidth="1"/>
    <col min="2" max="2" width="90.28515625" style="262" customWidth="1"/>
    <col min="3" max="3" width="10.5703125" style="263" bestFit="1" customWidth="1"/>
    <col min="4" max="4" width="6.85546875" style="258" customWidth="1"/>
    <col min="5" max="5" width="14.7109375" style="262" bestFit="1" customWidth="1"/>
    <col min="6" max="6" width="11.28515625" style="262" bestFit="1" customWidth="1"/>
    <col min="7" max="16384" width="8.85546875" style="153"/>
  </cols>
  <sheetData>
    <row r="1" spans="1:6" ht="36" customHeight="1" x14ac:dyDescent="0.2">
      <c r="A1" s="294" t="s">
        <v>68</v>
      </c>
      <c r="B1" s="294"/>
      <c r="C1" s="294"/>
      <c r="D1" s="294"/>
      <c r="E1" s="294"/>
      <c r="F1" s="294"/>
    </row>
    <row r="2" spans="1:6" ht="18" x14ac:dyDescent="0.2">
      <c r="A2" s="294" t="s">
        <v>197</v>
      </c>
      <c r="B2" s="294"/>
      <c r="C2" s="294"/>
      <c r="D2" s="294"/>
      <c r="E2" s="294"/>
      <c r="F2" s="294"/>
    </row>
    <row r="3" spans="1:6" ht="18" customHeight="1" x14ac:dyDescent="0.25">
      <c r="A3" s="154"/>
      <c r="B3" s="154"/>
      <c r="C3" s="154"/>
      <c r="D3" s="154"/>
      <c r="E3" s="154"/>
      <c r="F3" s="154"/>
    </row>
    <row r="4" spans="1:6" s="160" customFormat="1" ht="15" customHeight="1" x14ac:dyDescent="0.25">
      <c r="A4" s="155" t="s">
        <v>114</v>
      </c>
      <c r="B4" s="156" t="s">
        <v>0</v>
      </c>
      <c r="C4" s="157" t="s">
        <v>1</v>
      </c>
      <c r="D4" s="158" t="s">
        <v>2</v>
      </c>
      <c r="E4" s="159" t="s">
        <v>3</v>
      </c>
      <c r="F4" s="159" t="s">
        <v>4</v>
      </c>
    </row>
    <row r="5" spans="1:6" s="160" customFormat="1" ht="15" customHeight="1" x14ac:dyDescent="0.2">
      <c r="A5" s="161"/>
      <c r="B5" s="162"/>
      <c r="C5" s="163"/>
      <c r="D5" s="164"/>
      <c r="E5" s="165"/>
      <c r="F5" s="166"/>
    </row>
    <row r="6" spans="1:6" s="160" customFormat="1" ht="15" customHeight="1" x14ac:dyDescent="0.25">
      <c r="A6" s="167" t="s">
        <v>5</v>
      </c>
      <c r="B6" s="168" t="s">
        <v>12</v>
      </c>
      <c r="C6" s="169"/>
      <c r="D6" s="170"/>
      <c r="E6" s="171"/>
      <c r="F6" s="171"/>
    </row>
    <row r="7" spans="1:6" s="160" customFormat="1" ht="14.25" x14ac:dyDescent="0.2">
      <c r="A7" s="161"/>
      <c r="B7" s="162"/>
      <c r="C7" s="163"/>
      <c r="D7" s="164"/>
      <c r="E7" s="165"/>
      <c r="F7" s="166"/>
    </row>
    <row r="8" spans="1:6" s="160" customFormat="1" ht="15" x14ac:dyDescent="0.25">
      <c r="A8" s="291" t="s">
        <v>36</v>
      </c>
      <c r="B8" s="292"/>
      <c r="C8" s="292"/>
      <c r="D8" s="292"/>
      <c r="E8" s="292"/>
      <c r="F8" s="293"/>
    </row>
    <row r="9" spans="1:6" s="160" customFormat="1" ht="57" x14ac:dyDescent="0.2">
      <c r="A9" s="172">
        <v>1</v>
      </c>
      <c r="B9" s="173" t="s">
        <v>70</v>
      </c>
      <c r="C9" s="174">
        <v>1155</v>
      </c>
      <c r="D9" s="175" t="s">
        <v>69</v>
      </c>
      <c r="E9" s="152"/>
      <c r="F9" s="177">
        <f>ROUND(E9*C9,2)</f>
        <v>0</v>
      </c>
    </row>
    <row r="10" spans="1:6" s="178" customFormat="1" ht="15" customHeight="1" x14ac:dyDescent="0.2">
      <c r="A10" s="161"/>
      <c r="B10" s="162"/>
      <c r="C10" s="163"/>
      <c r="D10" s="164"/>
      <c r="E10" s="165"/>
      <c r="F10" s="166"/>
    </row>
    <row r="11" spans="1:6" s="160" customFormat="1" ht="28.5" x14ac:dyDescent="0.2">
      <c r="A11" s="172">
        <v>2</v>
      </c>
      <c r="B11" s="173" t="s">
        <v>196</v>
      </c>
      <c r="C11" s="174">
        <v>150</v>
      </c>
      <c r="D11" s="175" t="s">
        <v>222</v>
      </c>
      <c r="E11" s="176">
        <v>1</v>
      </c>
      <c r="F11" s="177">
        <f>ROUND(E11*C11,2)</f>
        <v>150</v>
      </c>
    </row>
    <row r="12" spans="1:6" s="178" customFormat="1" ht="15" customHeight="1" x14ac:dyDescent="0.2">
      <c r="A12" s="179"/>
      <c r="B12" s="180"/>
      <c r="C12" s="163"/>
      <c r="D12" s="164"/>
      <c r="E12" s="165"/>
      <c r="F12" s="166"/>
    </row>
    <row r="13" spans="1:6" s="160" customFormat="1" ht="15" x14ac:dyDescent="0.25">
      <c r="A13" s="291" t="s">
        <v>41</v>
      </c>
      <c r="B13" s="292"/>
      <c r="C13" s="292"/>
      <c r="D13" s="292"/>
      <c r="E13" s="292"/>
      <c r="F13" s="293"/>
    </row>
    <row r="14" spans="1:6" s="178" customFormat="1" ht="28.5" x14ac:dyDescent="0.2">
      <c r="A14" s="181">
        <v>3</v>
      </c>
      <c r="B14" s="182" t="s">
        <v>77</v>
      </c>
      <c r="C14" s="174">
        <v>29</v>
      </c>
      <c r="D14" s="175" t="s">
        <v>6</v>
      </c>
      <c r="E14" s="152"/>
      <c r="F14" s="177">
        <f>ROUND(E14*C14,2)</f>
        <v>0</v>
      </c>
    </row>
    <row r="15" spans="1:6" s="178" customFormat="1" ht="15" customHeight="1" x14ac:dyDescent="0.2">
      <c r="A15" s="161"/>
      <c r="B15" s="162"/>
      <c r="C15" s="163"/>
      <c r="D15" s="164"/>
      <c r="E15" s="165"/>
      <c r="F15" s="166"/>
    </row>
    <row r="16" spans="1:6" s="178" customFormat="1" ht="28.5" x14ac:dyDescent="0.2">
      <c r="A16" s="172">
        <v>4</v>
      </c>
      <c r="B16" s="173" t="s">
        <v>78</v>
      </c>
      <c r="C16" s="174">
        <v>32</v>
      </c>
      <c r="D16" s="175" t="s">
        <v>6</v>
      </c>
      <c r="E16" s="152"/>
      <c r="F16" s="177">
        <f>ROUND(E16*C16,2)</f>
        <v>0</v>
      </c>
    </row>
    <row r="17" spans="1:6" s="178" customFormat="1" ht="14.25" x14ac:dyDescent="0.2">
      <c r="A17" s="179"/>
      <c r="B17" s="180"/>
      <c r="C17" s="163"/>
      <c r="D17" s="164"/>
      <c r="E17" s="165"/>
      <c r="F17" s="166"/>
    </row>
    <row r="18" spans="1:6" s="178" customFormat="1" ht="28.5" x14ac:dyDescent="0.2">
      <c r="A18" s="172" t="s">
        <v>178</v>
      </c>
      <c r="B18" s="173" t="s">
        <v>230</v>
      </c>
      <c r="C18" s="174">
        <v>2</v>
      </c>
      <c r="D18" s="175" t="s">
        <v>6</v>
      </c>
      <c r="E18" s="152"/>
      <c r="F18" s="177">
        <f>ROUND(E18*C18,2)</f>
        <v>0</v>
      </c>
    </row>
    <row r="19" spans="1:6" s="178" customFormat="1" ht="15" customHeight="1" x14ac:dyDescent="0.2">
      <c r="A19" s="179"/>
      <c r="B19" s="180"/>
      <c r="C19" s="163"/>
      <c r="D19" s="164"/>
      <c r="E19" s="165"/>
      <c r="F19" s="166"/>
    </row>
    <row r="20" spans="1:6" s="178" customFormat="1" ht="15" customHeight="1" x14ac:dyDescent="0.2">
      <c r="A20" s="172" t="s">
        <v>191</v>
      </c>
      <c r="B20" s="173" t="s">
        <v>129</v>
      </c>
      <c r="C20" s="174">
        <v>900</v>
      </c>
      <c r="D20" s="175" t="s">
        <v>69</v>
      </c>
      <c r="E20" s="152"/>
      <c r="F20" s="177">
        <f>ROUND(E20*C20,2)</f>
        <v>0</v>
      </c>
    </row>
    <row r="21" spans="1:6" s="178" customFormat="1" ht="15" customHeight="1" x14ac:dyDescent="0.2">
      <c r="A21" s="179"/>
      <c r="B21" s="180"/>
      <c r="C21" s="163"/>
      <c r="D21" s="164"/>
      <c r="E21" s="165"/>
      <c r="F21" s="166"/>
    </row>
    <row r="22" spans="1:6" s="178" customFormat="1" ht="14.25" x14ac:dyDescent="0.2">
      <c r="A22" s="172" t="s">
        <v>115</v>
      </c>
      <c r="B22" s="173" t="s">
        <v>71</v>
      </c>
      <c r="C22" s="174">
        <v>872</v>
      </c>
      <c r="D22" s="175" t="s">
        <v>8</v>
      </c>
      <c r="E22" s="152"/>
      <c r="F22" s="177">
        <f>ROUND(E22*C22,2)</f>
        <v>0</v>
      </c>
    </row>
    <row r="23" spans="1:6" s="178" customFormat="1" ht="14.25" x14ac:dyDescent="0.2">
      <c r="A23" s="179"/>
      <c r="B23" s="180"/>
      <c r="C23" s="163"/>
      <c r="D23" s="164"/>
      <c r="E23" s="165"/>
      <c r="F23" s="166"/>
    </row>
    <row r="24" spans="1:6" s="178" customFormat="1" ht="14.25" x14ac:dyDescent="0.2">
      <c r="A24" s="172" t="s">
        <v>86</v>
      </c>
      <c r="B24" s="173" t="s">
        <v>233</v>
      </c>
      <c r="C24" s="174">
        <v>966</v>
      </c>
      <c r="D24" s="175" t="s">
        <v>8</v>
      </c>
      <c r="E24" s="152"/>
      <c r="F24" s="177">
        <f>ROUND(E24*C24,2)</f>
        <v>0</v>
      </c>
    </row>
    <row r="25" spans="1:6" s="178" customFormat="1" ht="14.25" x14ac:dyDescent="0.2">
      <c r="A25" s="179"/>
      <c r="B25" s="180"/>
      <c r="C25" s="163"/>
      <c r="D25" s="164"/>
      <c r="E25" s="165"/>
      <c r="F25" s="166"/>
    </row>
    <row r="26" spans="1:6" s="178" customFormat="1" ht="14.25" x14ac:dyDescent="0.2">
      <c r="A26" s="172" t="s">
        <v>87</v>
      </c>
      <c r="B26" s="183" t="s">
        <v>122</v>
      </c>
      <c r="C26" s="174">
        <v>7107.5</v>
      </c>
      <c r="D26" s="175" t="s">
        <v>8</v>
      </c>
      <c r="E26" s="152"/>
      <c r="F26" s="177">
        <f>ROUND(E26*C26,2)</f>
        <v>0</v>
      </c>
    </row>
    <row r="27" spans="1:6" s="178" customFormat="1" ht="14.25" x14ac:dyDescent="0.2">
      <c r="A27" s="179"/>
      <c r="B27" s="180"/>
      <c r="C27" s="163"/>
      <c r="D27" s="164"/>
      <c r="E27" s="165"/>
      <c r="F27" s="166"/>
    </row>
    <row r="28" spans="1:6" s="178" customFormat="1" ht="14.25" x14ac:dyDescent="0.2">
      <c r="A28" s="172" t="s">
        <v>88</v>
      </c>
      <c r="B28" s="173" t="s">
        <v>151</v>
      </c>
      <c r="C28" s="174">
        <v>802.5</v>
      </c>
      <c r="D28" s="175" t="s">
        <v>69</v>
      </c>
      <c r="E28" s="152"/>
      <c r="F28" s="177">
        <f>ROUND(E28*C28,2)</f>
        <v>0</v>
      </c>
    </row>
    <row r="29" spans="1:6" s="178" customFormat="1" ht="15" customHeight="1" x14ac:dyDescent="0.2">
      <c r="A29" s="179"/>
      <c r="B29" s="180"/>
      <c r="C29" s="163"/>
      <c r="D29" s="164"/>
      <c r="E29" s="165"/>
      <c r="F29" s="166"/>
    </row>
    <row r="30" spans="1:6" s="160" customFormat="1" ht="15" x14ac:dyDescent="0.25">
      <c r="A30" s="291" t="s">
        <v>31</v>
      </c>
      <c r="B30" s="292"/>
      <c r="C30" s="292"/>
      <c r="D30" s="292"/>
      <c r="E30" s="292"/>
      <c r="F30" s="293"/>
    </row>
    <row r="31" spans="1:6" s="178" customFormat="1" ht="28.5" x14ac:dyDescent="0.2">
      <c r="A31" s="172" t="s">
        <v>89</v>
      </c>
      <c r="B31" s="173" t="s">
        <v>43</v>
      </c>
      <c r="C31" s="174">
        <v>10000</v>
      </c>
      <c r="D31" s="175" t="s">
        <v>6</v>
      </c>
      <c r="E31" s="177">
        <v>1</v>
      </c>
      <c r="F31" s="177">
        <f>+E31*C31</f>
        <v>10000</v>
      </c>
    </row>
    <row r="32" spans="1:6" s="178" customFormat="1" ht="15" customHeight="1" x14ac:dyDescent="0.2">
      <c r="A32" s="179"/>
      <c r="B32" s="180"/>
      <c r="C32" s="163"/>
      <c r="D32" s="164"/>
      <c r="E32" s="165"/>
      <c r="F32" s="166"/>
    </row>
    <row r="33" spans="1:6" s="178" customFormat="1" ht="14.25" x14ac:dyDescent="0.2">
      <c r="A33" s="172" t="s">
        <v>90</v>
      </c>
      <c r="B33" s="173" t="s">
        <v>81</v>
      </c>
      <c r="C33" s="174">
        <v>1</v>
      </c>
      <c r="D33" s="175" t="s">
        <v>6</v>
      </c>
      <c r="E33" s="152"/>
      <c r="F33" s="177">
        <f>ROUND(E33*C33,2)</f>
        <v>0</v>
      </c>
    </row>
    <row r="34" spans="1:6" s="178" customFormat="1" ht="14.25" x14ac:dyDescent="0.2">
      <c r="A34" s="179"/>
      <c r="B34" s="180"/>
      <c r="C34" s="163"/>
      <c r="D34" s="164"/>
      <c r="E34" s="165"/>
      <c r="F34" s="166"/>
    </row>
    <row r="35" spans="1:6" s="189" customFormat="1" ht="12.95" customHeight="1" x14ac:dyDescent="0.25">
      <c r="A35" s="184" t="s">
        <v>5</v>
      </c>
      <c r="B35" s="185" t="s">
        <v>18</v>
      </c>
      <c r="C35" s="186"/>
      <c r="D35" s="187"/>
      <c r="E35" s="185"/>
      <c r="F35" s="188">
        <f>+SUM(F31:F33)+SUM(F14:F28)+SUM(F9:F11)</f>
        <v>10150</v>
      </c>
    </row>
    <row r="36" spans="1:6" s="178" customFormat="1" ht="15" customHeight="1" x14ac:dyDescent="0.2">
      <c r="A36" s="161"/>
      <c r="B36" s="162"/>
      <c r="C36" s="163"/>
      <c r="D36" s="164"/>
      <c r="E36" s="165"/>
      <c r="F36" s="166"/>
    </row>
    <row r="37" spans="1:6" s="190" customFormat="1" ht="15" customHeight="1" x14ac:dyDescent="0.25">
      <c r="A37" s="161"/>
      <c r="B37" s="162"/>
      <c r="C37" s="163"/>
      <c r="D37" s="164"/>
      <c r="E37" s="165"/>
      <c r="F37" s="166"/>
    </row>
    <row r="38" spans="1:6" s="160" customFormat="1" ht="15" customHeight="1" x14ac:dyDescent="0.25">
      <c r="A38" s="167" t="s">
        <v>7</v>
      </c>
      <c r="B38" s="168" t="s">
        <v>13</v>
      </c>
      <c r="C38" s="169"/>
      <c r="D38" s="170"/>
      <c r="E38" s="171"/>
      <c r="F38" s="171"/>
    </row>
    <row r="39" spans="1:6" s="160" customFormat="1" ht="14.25" x14ac:dyDescent="0.2">
      <c r="A39" s="161"/>
      <c r="B39" s="162"/>
      <c r="C39" s="163"/>
      <c r="D39" s="164"/>
      <c r="E39" s="165"/>
      <c r="F39" s="166"/>
    </row>
    <row r="40" spans="1:6" s="178" customFormat="1" ht="15" x14ac:dyDescent="0.25">
      <c r="A40" s="291" t="s">
        <v>73</v>
      </c>
      <c r="B40" s="292"/>
      <c r="C40" s="292"/>
      <c r="D40" s="292"/>
      <c r="E40" s="292"/>
      <c r="F40" s="293"/>
    </row>
    <row r="41" spans="1:6" s="178" customFormat="1" ht="42.75" x14ac:dyDescent="0.2">
      <c r="A41" s="172" t="s">
        <v>91</v>
      </c>
      <c r="B41" s="173" t="s">
        <v>231</v>
      </c>
      <c r="C41" s="174">
        <v>193.2</v>
      </c>
      <c r="D41" s="175" t="s">
        <v>22</v>
      </c>
      <c r="E41" s="152"/>
      <c r="F41" s="177">
        <f>ROUND(E41*C41,2)</f>
        <v>0</v>
      </c>
    </row>
    <row r="42" spans="1:6" s="178" customFormat="1" ht="15" customHeight="1" x14ac:dyDescent="0.2">
      <c r="A42" s="179"/>
      <c r="B42" s="180"/>
      <c r="C42" s="163"/>
      <c r="D42" s="164"/>
      <c r="E42" s="165"/>
      <c r="F42" s="166"/>
    </row>
    <row r="43" spans="1:6" s="178" customFormat="1" ht="28.5" x14ac:dyDescent="0.2">
      <c r="A43" s="172" t="s">
        <v>92</v>
      </c>
      <c r="B43" s="173" t="s">
        <v>131</v>
      </c>
      <c r="C43" s="174">
        <v>123.6</v>
      </c>
      <c r="D43" s="175" t="s">
        <v>22</v>
      </c>
      <c r="E43" s="152"/>
      <c r="F43" s="177">
        <f>ROUND(E43*C43,2)</f>
        <v>0</v>
      </c>
    </row>
    <row r="44" spans="1:6" s="178" customFormat="1" ht="14.25" x14ac:dyDescent="0.2">
      <c r="A44" s="179"/>
      <c r="B44" s="180"/>
      <c r="C44" s="163"/>
      <c r="D44" s="164"/>
      <c r="E44" s="165"/>
      <c r="F44" s="166"/>
    </row>
    <row r="45" spans="1:6" s="178" customFormat="1" ht="15" x14ac:dyDescent="0.25">
      <c r="A45" s="291" t="s">
        <v>32</v>
      </c>
      <c r="B45" s="292"/>
      <c r="C45" s="292"/>
      <c r="D45" s="292"/>
      <c r="E45" s="292"/>
      <c r="F45" s="293"/>
    </row>
    <row r="46" spans="1:6" s="178" customFormat="1" ht="28.5" x14ac:dyDescent="0.2">
      <c r="A46" s="172" t="s">
        <v>93</v>
      </c>
      <c r="B46" s="173" t="s">
        <v>85</v>
      </c>
      <c r="C46" s="174">
        <v>824</v>
      </c>
      <c r="D46" s="175" t="s">
        <v>8</v>
      </c>
      <c r="E46" s="152"/>
      <c r="F46" s="177">
        <f>ROUND(E46*C46,2)</f>
        <v>0</v>
      </c>
    </row>
    <row r="47" spans="1:6" s="178" customFormat="1" ht="15" customHeight="1" x14ac:dyDescent="0.2">
      <c r="A47" s="179"/>
      <c r="B47" s="180"/>
      <c r="C47" s="163"/>
      <c r="D47" s="164"/>
      <c r="E47" s="165"/>
      <c r="F47" s="166"/>
    </row>
    <row r="48" spans="1:6" s="178" customFormat="1" ht="15" customHeight="1" x14ac:dyDescent="0.2">
      <c r="A48" s="172" t="s">
        <v>94</v>
      </c>
      <c r="B48" s="173" t="s">
        <v>35</v>
      </c>
      <c r="C48" s="174">
        <v>824</v>
      </c>
      <c r="D48" s="175" t="s">
        <v>8</v>
      </c>
      <c r="E48" s="152"/>
      <c r="F48" s="177">
        <f>ROUND(E48*C48,2)</f>
        <v>0</v>
      </c>
    </row>
    <row r="49" spans="1:6" s="178" customFormat="1" ht="14.25" x14ac:dyDescent="0.2">
      <c r="A49" s="179"/>
      <c r="B49" s="180"/>
      <c r="C49" s="163"/>
      <c r="D49" s="164"/>
      <c r="E49" s="165"/>
      <c r="F49" s="166"/>
    </row>
    <row r="50" spans="1:6" s="189" customFormat="1" ht="12.95" customHeight="1" x14ac:dyDescent="0.25">
      <c r="A50" s="184" t="s">
        <v>7</v>
      </c>
      <c r="B50" s="185" t="s">
        <v>15</v>
      </c>
      <c r="C50" s="186"/>
      <c r="D50" s="187"/>
      <c r="E50" s="185"/>
      <c r="F50" s="188">
        <f>+SUM(F41:F49)</f>
        <v>0</v>
      </c>
    </row>
    <row r="51" spans="1:6" s="189" customFormat="1" ht="12.95" customHeight="1" x14ac:dyDescent="0.25">
      <c r="A51" s="161"/>
      <c r="B51" s="162"/>
      <c r="C51" s="163"/>
      <c r="D51" s="164"/>
      <c r="E51" s="165"/>
      <c r="F51" s="166"/>
    </row>
    <row r="52" spans="1:6" s="160" customFormat="1" ht="15" customHeight="1" x14ac:dyDescent="0.2">
      <c r="A52" s="161"/>
      <c r="B52" s="162"/>
      <c r="C52" s="163"/>
      <c r="D52" s="164"/>
      <c r="E52" s="165"/>
      <c r="F52" s="166"/>
    </row>
    <row r="53" spans="1:6" s="160" customFormat="1" ht="15" customHeight="1" x14ac:dyDescent="0.25">
      <c r="A53" s="167" t="s">
        <v>9</v>
      </c>
      <c r="B53" s="168" t="s">
        <v>40</v>
      </c>
      <c r="C53" s="169"/>
      <c r="D53" s="170"/>
      <c r="E53" s="171"/>
      <c r="F53" s="171"/>
    </row>
    <row r="54" spans="1:6" s="160" customFormat="1" ht="14.25" x14ac:dyDescent="0.2">
      <c r="A54" s="161"/>
      <c r="B54" s="162"/>
      <c r="C54" s="163"/>
      <c r="D54" s="164"/>
      <c r="E54" s="165"/>
      <c r="F54" s="166"/>
    </row>
    <row r="55" spans="1:6" s="160" customFormat="1" ht="15" x14ac:dyDescent="0.25">
      <c r="A55" s="291" t="s">
        <v>33</v>
      </c>
      <c r="B55" s="292"/>
      <c r="C55" s="292"/>
      <c r="D55" s="292"/>
      <c r="E55" s="292"/>
      <c r="F55" s="293"/>
    </row>
    <row r="56" spans="1:6" s="160" customFormat="1" ht="14.25" x14ac:dyDescent="0.2">
      <c r="A56" s="172" t="s">
        <v>95</v>
      </c>
      <c r="B56" s="173" t="s">
        <v>180</v>
      </c>
      <c r="C56" s="174">
        <v>966</v>
      </c>
      <c r="D56" s="175" t="s">
        <v>8</v>
      </c>
      <c r="E56" s="152"/>
      <c r="F56" s="177">
        <f>ROUND(E56*C56,2)</f>
        <v>0</v>
      </c>
    </row>
    <row r="57" spans="1:6" s="160" customFormat="1" ht="14.25" x14ac:dyDescent="0.2">
      <c r="A57" s="179"/>
      <c r="B57" s="180"/>
      <c r="C57" s="163"/>
      <c r="D57" s="164"/>
      <c r="E57" s="165"/>
      <c r="F57" s="166"/>
    </row>
    <row r="58" spans="1:6" s="178" customFormat="1" ht="42.75" x14ac:dyDescent="0.2">
      <c r="A58" s="172" t="s">
        <v>96</v>
      </c>
      <c r="B58" s="173" t="s">
        <v>179</v>
      </c>
      <c r="C58" s="174">
        <v>193.2</v>
      </c>
      <c r="D58" s="175" t="s">
        <v>22</v>
      </c>
      <c r="E58" s="152"/>
      <c r="F58" s="177">
        <f>ROUND(E58*C58,2)</f>
        <v>0</v>
      </c>
    </row>
    <row r="59" spans="1:6" s="178" customFormat="1" ht="14.25" x14ac:dyDescent="0.2">
      <c r="A59" s="179"/>
      <c r="B59" s="180"/>
      <c r="C59" s="163"/>
      <c r="D59" s="164"/>
      <c r="E59" s="165"/>
      <c r="F59" s="166"/>
    </row>
    <row r="60" spans="1:6" s="178" customFormat="1" ht="14.25" x14ac:dyDescent="0.2">
      <c r="A60" s="172" t="s">
        <v>97</v>
      </c>
      <c r="B60" s="173" t="s">
        <v>225</v>
      </c>
      <c r="C60" s="174">
        <v>7107.5</v>
      </c>
      <c r="D60" s="175" t="s">
        <v>8</v>
      </c>
      <c r="E60" s="152"/>
      <c r="F60" s="177">
        <f>ROUND(E60*C60,2)</f>
        <v>0</v>
      </c>
    </row>
    <row r="61" spans="1:6" s="178" customFormat="1" ht="14.25" x14ac:dyDescent="0.2">
      <c r="A61" s="179"/>
      <c r="B61" s="180"/>
      <c r="C61" s="163"/>
      <c r="D61" s="164"/>
      <c r="E61" s="165"/>
      <c r="F61" s="166"/>
    </row>
    <row r="62" spans="1:6" s="178" customFormat="1" ht="14.25" x14ac:dyDescent="0.2">
      <c r="A62" s="172" t="s">
        <v>98</v>
      </c>
      <c r="B62" s="173" t="s">
        <v>121</v>
      </c>
      <c r="C62" s="174">
        <v>7004</v>
      </c>
      <c r="D62" s="175" t="s">
        <v>8</v>
      </c>
      <c r="E62" s="152"/>
      <c r="F62" s="177">
        <f>ROUND(E62*C62,2)</f>
        <v>0</v>
      </c>
    </row>
    <row r="63" spans="1:6" s="178" customFormat="1" ht="14.25" x14ac:dyDescent="0.2">
      <c r="A63" s="179"/>
      <c r="B63" s="180"/>
      <c r="C63" s="163"/>
      <c r="D63" s="164"/>
      <c r="E63" s="165"/>
      <c r="F63" s="166"/>
    </row>
    <row r="64" spans="1:6" s="178" customFormat="1" ht="28.5" x14ac:dyDescent="0.2">
      <c r="A64" s="172" t="s">
        <v>99</v>
      </c>
      <c r="B64" s="173" t="s">
        <v>181</v>
      </c>
      <c r="C64" s="174">
        <v>966</v>
      </c>
      <c r="D64" s="175" t="s">
        <v>8</v>
      </c>
      <c r="E64" s="152"/>
      <c r="F64" s="177">
        <f>ROUND(E64*C64,2)</f>
        <v>0</v>
      </c>
    </row>
    <row r="65" spans="1:6" s="178" customFormat="1" ht="14.25" x14ac:dyDescent="0.2">
      <c r="A65" s="179"/>
      <c r="B65" s="180"/>
      <c r="C65" s="163"/>
      <c r="D65" s="164"/>
      <c r="E65" s="165"/>
      <c r="F65" s="166"/>
    </row>
    <row r="66" spans="1:6" s="178" customFormat="1" ht="15" x14ac:dyDescent="0.25">
      <c r="A66" s="291" t="s">
        <v>34</v>
      </c>
      <c r="B66" s="292"/>
      <c r="C66" s="292"/>
      <c r="D66" s="292"/>
      <c r="E66" s="292"/>
      <c r="F66" s="293"/>
    </row>
    <row r="67" spans="1:6" s="178" customFormat="1" ht="14.25" customHeight="1" x14ac:dyDescent="0.2">
      <c r="A67" s="172" t="s">
        <v>100</v>
      </c>
      <c r="B67" s="173" t="s">
        <v>42</v>
      </c>
      <c r="C67" s="174">
        <v>8073.5</v>
      </c>
      <c r="D67" s="175" t="s">
        <v>8</v>
      </c>
      <c r="E67" s="152"/>
      <c r="F67" s="177">
        <f>ROUND(E67*C67,2)</f>
        <v>0</v>
      </c>
    </row>
    <row r="68" spans="1:6" s="178" customFormat="1" ht="15" customHeight="1" x14ac:dyDescent="0.2">
      <c r="A68" s="179"/>
      <c r="B68" s="180"/>
      <c r="C68" s="163"/>
      <c r="D68" s="164"/>
      <c r="E68" s="165"/>
      <c r="F68" s="166"/>
    </row>
    <row r="69" spans="1:6" s="178" customFormat="1" ht="15" customHeight="1" x14ac:dyDescent="0.2">
      <c r="A69" s="172" t="s">
        <v>101</v>
      </c>
      <c r="B69" s="173" t="s">
        <v>47</v>
      </c>
      <c r="C69" s="174">
        <v>16043.5</v>
      </c>
      <c r="D69" s="175" t="s">
        <v>8</v>
      </c>
      <c r="E69" s="152"/>
      <c r="F69" s="177">
        <f>ROUND(E69*C69,2)</f>
        <v>0</v>
      </c>
    </row>
    <row r="70" spans="1:6" s="178" customFormat="1" ht="15" customHeight="1" x14ac:dyDescent="0.2">
      <c r="A70" s="179"/>
      <c r="B70" s="180"/>
      <c r="C70" s="163"/>
      <c r="D70" s="164"/>
      <c r="E70" s="165"/>
      <c r="F70" s="166"/>
    </row>
    <row r="71" spans="1:6" s="178" customFormat="1" ht="33" customHeight="1" x14ac:dyDescent="0.2">
      <c r="A71" s="172" t="s">
        <v>102</v>
      </c>
      <c r="B71" s="173" t="s">
        <v>227</v>
      </c>
      <c r="C71" s="174">
        <v>1184</v>
      </c>
      <c r="D71" s="175" t="s">
        <v>69</v>
      </c>
      <c r="E71" s="152"/>
      <c r="F71" s="177">
        <f>ROUND(E71*C71,2)</f>
        <v>0</v>
      </c>
    </row>
    <row r="72" spans="1:6" s="178" customFormat="1" ht="15" customHeight="1" x14ac:dyDescent="0.2">
      <c r="A72" s="179"/>
      <c r="B72" s="180"/>
      <c r="C72" s="163"/>
      <c r="D72" s="164"/>
      <c r="E72" s="165"/>
      <c r="F72" s="166"/>
    </row>
    <row r="73" spans="1:6" s="178" customFormat="1" ht="15" customHeight="1" x14ac:dyDescent="0.2">
      <c r="A73" s="172" t="s">
        <v>103</v>
      </c>
      <c r="B73" s="173" t="s">
        <v>154</v>
      </c>
      <c r="C73" s="174">
        <v>900</v>
      </c>
      <c r="D73" s="175" t="s">
        <v>69</v>
      </c>
      <c r="E73" s="152"/>
      <c r="F73" s="177">
        <f>ROUND(E73*C73,2)</f>
        <v>0</v>
      </c>
    </row>
    <row r="74" spans="1:6" s="178" customFormat="1" ht="15" customHeight="1" x14ac:dyDescent="0.2">
      <c r="A74" s="179"/>
      <c r="B74" s="180"/>
      <c r="C74" s="163"/>
      <c r="D74" s="164"/>
      <c r="E74" s="165"/>
      <c r="F74" s="166"/>
    </row>
    <row r="75" spans="1:6" s="178" customFormat="1" ht="15" x14ac:dyDescent="0.25">
      <c r="A75" s="291" t="s">
        <v>72</v>
      </c>
      <c r="B75" s="292"/>
      <c r="C75" s="292"/>
      <c r="D75" s="292"/>
      <c r="E75" s="292"/>
      <c r="F75" s="293"/>
    </row>
    <row r="76" spans="1:6" s="178" customFormat="1" ht="42.95" customHeight="1" x14ac:dyDescent="0.2">
      <c r="A76" s="172" t="s">
        <v>193</v>
      </c>
      <c r="B76" s="173" t="s">
        <v>83</v>
      </c>
      <c r="C76" s="174">
        <v>900</v>
      </c>
      <c r="D76" s="175" t="s">
        <v>69</v>
      </c>
      <c r="E76" s="152"/>
      <c r="F76" s="177">
        <f>ROUND(E76*C76,2)</f>
        <v>0</v>
      </c>
    </row>
    <row r="77" spans="1:6" s="178" customFormat="1" ht="15" customHeight="1" x14ac:dyDescent="0.2">
      <c r="A77" s="179"/>
      <c r="B77" s="180"/>
      <c r="C77" s="163"/>
      <c r="D77" s="164"/>
      <c r="E77" s="165"/>
      <c r="F77" s="166"/>
    </row>
    <row r="78" spans="1:6" s="178" customFormat="1" ht="15" x14ac:dyDescent="0.25">
      <c r="A78" s="291" t="s">
        <v>44</v>
      </c>
      <c r="B78" s="292"/>
      <c r="C78" s="292"/>
      <c r="D78" s="292"/>
      <c r="E78" s="292"/>
      <c r="F78" s="293"/>
    </row>
    <row r="79" spans="1:6" s="178" customFormat="1" ht="28.5" x14ac:dyDescent="0.2">
      <c r="A79" s="192" t="s">
        <v>119</v>
      </c>
      <c r="B79" s="173" t="s">
        <v>223</v>
      </c>
      <c r="C79" s="174">
        <v>164.8</v>
      </c>
      <c r="D79" s="175" t="s">
        <v>22</v>
      </c>
      <c r="E79" s="152"/>
      <c r="F79" s="177">
        <f>ROUND(E79*C79,2)</f>
        <v>0</v>
      </c>
    </row>
    <row r="80" spans="1:6" s="178" customFormat="1" ht="15" customHeight="1" x14ac:dyDescent="0.25">
      <c r="A80" s="193"/>
      <c r="B80" s="194"/>
      <c r="C80" s="195"/>
      <c r="D80" s="196"/>
      <c r="E80" s="197"/>
      <c r="F80" s="198"/>
    </row>
    <row r="81" spans="1:6" s="189" customFormat="1" ht="12.95" customHeight="1" x14ac:dyDescent="0.25">
      <c r="A81" s="184" t="s">
        <v>9</v>
      </c>
      <c r="B81" s="185" t="s">
        <v>21</v>
      </c>
      <c r="C81" s="186"/>
      <c r="D81" s="187"/>
      <c r="E81" s="187"/>
      <c r="F81" s="188">
        <f>+SUM(F79)+SUM(F67:F73)+SUM(F56:F64)+SUM(F76:F77)</f>
        <v>0</v>
      </c>
    </row>
    <row r="82" spans="1:6" s="189" customFormat="1" ht="12.95" customHeight="1" x14ac:dyDescent="0.25">
      <c r="A82" s="199"/>
      <c r="B82" s="200"/>
      <c r="C82" s="201"/>
      <c r="D82" s="202"/>
      <c r="E82" s="202"/>
      <c r="F82" s="203"/>
    </row>
    <row r="83" spans="1:6" s="178" customFormat="1" ht="15" customHeight="1" x14ac:dyDescent="0.2">
      <c r="A83" s="161"/>
      <c r="B83" s="162"/>
      <c r="C83" s="163"/>
      <c r="D83" s="164"/>
      <c r="E83" s="165"/>
      <c r="F83" s="166"/>
    </row>
    <row r="84" spans="1:6" s="160" customFormat="1" ht="15" customHeight="1" x14ac:dyDescent="0.25">
      <c r="A84" s="167" t="s">
        <v>37</v>
      </c>
      <c r="B84" s="168" t="s">
        <v>38</v>
      </c>
      <c r="C84" s="169"/>
      <c r="D84" s="170"/>
      <c r="E84" s="171"/>
      <c r="F84" s="171"/>
    </row>
    <row r="85" spans="1:6" s="160" customFormat="1" ht="15" customHeight="1" x14ac:dyDescent="0.2">
      <c r="A85" s="161"/>
      <c r="B85" s="162"/>
      <c r="C85" s="163"/>
      <c r="D85" s="164"/>
      <c r="E85" s="165"/>
      <c r="F85" s="166"/>
    </row>
    <row r="86" spans="1:6" s="160" customFormat="1" ht="15" customHeight="1" x14ac:dyDescent="0.25">
      <c r="A86" s="291" t="s">
        <v>203</v>
      </c>
      <c r="B86" s="292"/>
      <c r="C86" s="292"/>
      <c r="D86" s="292"/>
      <c r="E86" s="292"/>
      <c r="F86" s="293"/>
    </row>
    <row r="87" spans="1:6" s="160" customFormat="1" ht="28.5" x14ac:dyDescent="0.2">
      <c r="A87" s="192" t="s">
        <v>116</v>
      </c>
      <c r="B87" s="173" t="s">
        <v>135</v>
      </c>
      <c r="C87" s="174">
        <v>165</v>
      </c>
      <c r="D87" s="264" t="s">
        <v>69</v>
      </c>
      <c r="E87" s="152"/>
      <c r="F87" s="177">
        <f>ROUND(E87*C87,2)</f>
        <v>0</v>
      </c>
    </row>
    <row r="88" spans="1:6" s="160" customFormat="1" ht="14.25" x14ac:dyDescent="0.2">
      <c r="A88" s="179"/>
      <c r="B88" s="180"/>
      <c r="C88" s="163"/>
      <c r="D88" s="164"/>
      <c r="E88" s="165"/>
      <c r="F88" s="166"/>
    </row>
    <row r="89" spans="1:6" s="160" customFormat="1" ht="15" x14ac:dyDescent="0.25">
      <c r="A89" s="291" t="s">
        <v>166</v>
      </c>
      <c r="B89" s="292"/>
      <c r="C89" s="292"/>
      <c r="D89" s="292"/>
      <c r="E89" s="292"/>
      <c r="F89" s="293"/>
    </row>
    <row r="90" spans="1:6" s="160" customFormat="1" ht="15" customHeight="1" x14ac:dyDescent="0.2">
      <c r="A90" s="192" t="s">
        <v>117</v>
      </c>
      <c r="B90" s="173" t="s">
        <v>156</v>
      </c>
      <c r="C90" s="206">
        <v>9</v>
      </c>
      <c r="D90" s="207" t="s">
        <v>69</v>
      </c>
      <c r="E90" s="152"/>
      <c r="F90" s="177">
        <f>ROUND(E90*C90,2)</f>
        <v>0</v>
      </c>
    </row>
    <row r="91" spans="1:6" s="210" customFormat="1" ht="15" customHeight="1" x14ac:dyDescent="0.25">
      <c r="A91" s="193"/>
      <c r="B91" s="194"/>
      <c r="C91" s="208"/>
      <c r="D91" s="209"/>
    </row>
    <row r="92" spans="1:6" s="210" customFormat="1" ht="15" customHeight="1" x14ac:dyDescent="0.25">
      <c r="A92" s="184" t="s">
        <v>37</v>
      </c>
      <c r="B92" s="185" t="s">
        <v>39</v>
      </c>
      <c r="C92" s="186"/>
      <c r="D92" s="187"/>
      <c r="E92" s="185"/>
      <c r="F92" s="188">
        <f>+SUM(F87:F90)</f>
        <v>0</v>
      </c>
    </row>
    <row r="93" spans="1:6" s="210" customFormat="1" ht="15" customHeight="1" x14ac:dyDescent="0.2">
      <c r="A93" s="161"/>
      <c r="B93" s="162"/>
      <c r="C93" s="163"/>
      <c r="D93" s="164"/>
      <c r="E93" s="165"/>
      <c r="F93" s="166"/>
    </row>
    <row r="94" spans="1:6" s="160" customFormat="1" ht="15" customHeight="1" x14ac:dyDescent="0.2">
      <c r="A94" s="161"/>
      <c r="B94" s="162"/>
      <c r="C94" s="163"/>
      <c r="D94" s="164"/>
      <c r="E94" s="165"/>
      <c r="F94" s="166"/>
    </row>
    <row r="95" spans="1:6" s="160" customFormat="1" ht="15" customHeight="1" x14ac:dyDescent="0.25">
      <c r="A95" s="167" t="s">
        <v>50</v>
      </c>
      <c r="B95" s="168" t="s">
        <v>163</v>
      </c>
      <c r="C95" s="169"/>
      <c r="D95" s="170"/>
      <c r="E95" s="171"/>
      <c r="F95" s="171"/>
    </row>
    <row r="96" spans="1:6" s="160" customFormat="1" ht="15" customHeight="1" x14ac:dyDescent="0.2">
      <c r="A96" s="204"/>
      <c r="B96" s="205"/>
      <c r="C96" s="195"/>
      <c r="D96" s="196"/>
      <c r="E96" s="197"/>
      <c r="F96" s="198"/>
    </row>
    <row r="97" spans="1:43" s="160" customFormat="1" ht="15" x14ac:dyDescent="0.25">
      <c r="A97" s="291" t="s">
        <v>167</v>
      </c>
      <c r="B97" s="292"/>
      <c r="C97" s="292"/>
      <c r="D97" s="292"/>
      <c r="E97" s="292"/>
      <c r="F97" s="293"/>
    </row>
    <row r="98" spans="1:43" s="160" customFormat="1" ht="28.5" customHeight="1" x14ac:dyDescent="0.2">
      <c r="A98" s="192" t="s">
        <v>104</v>
      </c>
      <c r="B98" s="173" t="s">
        <v>211</v>
      </c>
      <c r="C98" s="174">
        <v>10</v>
      </c>
      <c r="D98" s="175" t="s">
        <v>69</v>
      </c>
      <c r="E98" s="152"/>
      <c r="F98" s="177">
        <f>ROUND(E98*C98,2)</f>
        <v>0</v>
      </c>
    </row>
    <row r="99" spans="1:43" s="160" customFormat="1" ht="15" customHeight="1" x14ac:dyDescent="0.2">
      <c r="A99" s="204"/>
      <c r="B99" s="180"/>
      <c r="C99" s="163"/>
      <c r="D99" s="164"/>
      <c r="E99" s="166"/>
      <c r="F99" s="166"/>
    </row>
    <row r="100" spans="1:43" s="160" customFormat="1" ht="28.5" x14ac:dyDescent="0.2">
      <c r="A100" s="192" t="s">
        <v>105</v>
      </c>
      <c r="B100" s="173" t="s">
        <v>202</v>
      </c>
      <c r="C100" s="174">
        <v>81</v>
      </c>
      <c r="D100" s="175" t="s">
        <v>8</v>
      </c>
      <c r="E100" s="152"/>
      <c r="F100" s="177">
        <f>ROUND(E100*C100,2)</f>
        <v>0</v>
      </c>
    </row>
    <row r="101" spans="1:43" s="160" customFormat="1" ht="15" customHeight="1" x14ac:dyDescent="0.25">
      <c r="A101" s="199"/>
      <c r="B101" s="200"/>
      <c r="C101" s="201"/>
      <c r="D101" s="202"/>
      <c r="E101" s="200"/>
      <c r="F101" s="203"/>
    </row>
    <row r="102" spans="1:43" s="160" customFormat="1" ht="15" customHeight="1" x14ac:dyDescent="0.25">
      <c r="A102" s="184">
        <v>5</v>
      </c>
      <c r="B102" s="185" t="s">
        <v>164</v>
      </c>
      <c r="C102" s="186"/>
      <c r="D102" s="187"/>
      <c r="E102" s="185"/>
      <c r="F102" s="188">
        <f>+SUM(F98:F100)</f>
        <v>0</v>
      </c>
    </row>
    <row r="103" spans="1:43" s="160" customFormat="1" ht="15" customHeight="1" x14ac:dyDescent="0.25">
      <c r="A103" s="199"/>
      <c r="B103" s="200"/>
      <c r="C103" s="201"/>
      <c r="D103" s="202"/>
      <c r="E103" s="200"/>
      <c r="F103" s="203"/>
    </row>
    <row r="104" spans="1:43" s="160" customFormat="1" ht="15" customHeight="1" x14ac:dyDescent="0.25">
      <c r="A104" s="199"/>
      <c r="B104" s="200"/>
      <c r="C104" s="201"/>
      <c r="D104" s="202"/>
      <c r="E104" s="200"/>
      <c r="F104" s="203"/>
    </row>
    <row r="105" spans="1:43" s="178" customFormat="1" ht="15" x14ac:dyDescent="0.25">
      <c r="A105" s="167" t="s">
        <v>19</v>
      </c>
      <c r="B105" s="168" t="s">
        <v>27</v>
      </c>
      <c r="C105" s="169"/>
      <c r="D105" s="170"/>
      <c r="E105" s="171"/>
      <c r="F105" s="171"/>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row>
    <row r="106" spans="1:43" s="160" customFormat="1" ht="15" x14ac:dyDescent="0.25">
      <c r="A106" s="199"/>
      <c r="B106" s="200"/>
      <c r="C106" s="201"/>
      <c r="D106" s="202"/>
      <c r="E106" s="200"/>
      <c r="F106" s="203"/>
    </row>
    <row r="107" spans="1:43" s="160" customFormat="1" ht="15" x14ac:dyDescent="0.25">
      <c r="A107" s="291" t="s">
        <v>74</v>
      </c>
      <c r="B107" s="292"/>
      <c r="C107" s="292"/>
      <c r="D107" s="292"/>
      <c r="E107" s="292"/>
      <c r="F107" s="293"/>
    </row>
    <row r="108" spans="1:43" s="160" customFormat="1" ht="14.25" x14ac:dyDescent="0.2">
      <c r="A108" s="192" t="s">
        <v>106</v>
      </c>
      <c r="B108" s="173" t="s">
        <v>137</v>
      </c>
      <c r="C108" s="174">
        <v>2</v>
      </c>
      <c r="D108" s="175" t="s">
        <v>6</v>
      </c>
      <c r="E108" s="152"/>
      <c r="F108" s="177">
        <f>ROUND(E108*C108,2)</f>
        <v>0</v>
      </c>
    </row>
    <row r="109" spans="1:43" s="160" customFormat="1" ht="14.25" x14ac:dyDescent="0.2">
      <c r="A109" s="193"/>
      <c r="B109" s="211"/>
      <c r="C109" s="163"/>
      <c r="D109" s="164"/>
      <c r="E109" s="212"/>
      <c r="F109" s="213"/>
    </row>
    <row r="110" spans="1:43" s="160" customFormat="1" ht="14.25" x14ac:dyDescent="0.2">
      <c r="A110" s="192" t="s">
        <v>107</v>
      </c>
      <c r="B110" s="173" t="s">
        <v>183</v>
      </c>
      <c r="C110" s="174">
        <v>2</v>
      </c>
      <c r="D110" s="175" t="s">
        <v>6</v>
      </c>
      <c r="E110" s="152"/>
      <c r="F110" s="177">
        <f>ROUND(E110*C110,2)</f>
        <v>0</v>
      </c>
    </row>
    <row r="111" spans="1:43" s="160" customFormat="1" ht="14.25" x14ac:dyDescent="0.2">
      <c r="A111" s="193"/>
      <c r="B111" s="211"/>
      <c r="C111" s="214"/>
      <c r="D111" s="215"/>
      <c r="E111" s="216"/>
      <c r="F111" s="217"/>
    </row>
    <row r="112" spans="1:43" s="160" customFormat="1" ht="28.5" x14ac:dyDescent="0.2">
      <c r="A112" s="192" t="s">
        <v>118</v>
      </c>
      <c r="B112" s="173" t="s">
        <v>198</v>
      </c>
      <c r="C112" s="174">
        <v>2</v>
      </c>
      <c r="D112" s="175" t="s">
        <v>6</v>
      </c>
      <c r="E112" s="152"/>
      <c r="F112" s="177">
        <f>ROUND(E112*C112,2)</f>
        <v>0</v>
      </c>
    </row>
    <row r="113" spans="1:43" s="160" customFormat="1" ht="14.25" x14ac:dyDescent="0.2">
      <c r="A113" s="193"/>
      <c r="B113" s="211"/>
      <c r="C113" s="214"/>
      <c r="D113" s="215"/>
      <c r="E113" s="216"/>
      <c r="F113" s="217"/>
    </row>
    <row r="114" spans="1:43" s="178" customFormat="1" ht="15" x14ac:dyDescent="0.25">
      <c r="A114" s="291" t="s">
        <v>28</v>
      </c>
      <c r="B114" s="292"/>
      <c r="C114" s="292"/>
      <c r="D114" s="292"/>
      <c r="E114" s="292"/>
      <c r="F114" s="293"/>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row>
    <row r="115" spans="1:43" s="178" customFormat="1" ht="42.75" x14ac:dyDescent="0.2">
      <c r="A115" s="172" t="s">
        <v>168</v>
      </c>
      <c r="B115" s="173" t="s">
        <v>123</v>
      </c>
      <c r="C115" s="174">
        <v>2536</v>
      </c>
      <c r="D115" s="175" t="s">
        <v>69</v>
      </c>
      <c r="E115" s="152"/>
      <c r="F115" s="177">
        <f>ROUND(E115*C115,2)</f>
        <v>0</v>
      </c>
    </row>
    <row r="116" spans="1:43" s="178" customFormat="1" ht="14.25" x14ac:dyDescent="0.2">
      <c r="A116" s="193"/>
      <c r="B116" s="211"/>
      <c r="C116" s="163"/>
      <c r="D116" s="164"/>
      <c r="E116" s="212"/>
      <c r="F116" s="213"/>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row>
    <row r="117" spans="1:43" s="178" customFormat="1" ht="42.75" x14ac:dyDescent="0.2">
      <c r="A117" s="192" t="s">
        <v>108</v>
      </c>
      <c r="B117" s="173" t="s">
        <v>218</v>
      </c>
      <c r="C117" s="174">
        <v>388</v>
      </c>
      <c r="D117" s="175" t="s">
        <v>69</v>
      </c>
      <c r="E117" s="152"/>
      <c r="F117" s="177">
        <f>ROUND(E117*C117,2)</f>
        <v>0</v>
      </c>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row>
    <row r="118" spans="1:43" s="160" customFormat="1" ht="14.25" x14ac:dyDescent="0.2">
      <c r="A118" s="179"/>
      <c r="B118" s="180"/>
      <c r="C118" s="163"/>
      <c r="D118" s="164"/>
      <c r="E118" s="165"/>
      <c r="F118" s="166"/>
    </row>
    <row r="119" spans="1:43" s="160" customFormat="1" ht="15" x14ac:dyDescent="0.25">
      <c r="A119" s="291" t="s">
        <v>45</v>
      </c>
      <c r="B119" s="292"/>
      <c r="C119" s="292"/>
      <c r="D119" s="292"/>
      <c r="E119" s="292"/>
      <c r="F119" s="293"/>
    </row>
    <row r="120" spans="1:43" s="178" customFormat="1" ht="14.25" x14ac:dyDescent="0.2">
      <c r="A120" s="172" t="s">
        <v>109</v>
      </c>
      <c r="B120" s="173" t="s">
        <v>75</v>
      </c>
      <c r="C120" s="174">
        <v>29</v>
      </c>
      <c r="D120" s="175" t="s">
        <v>6</v>
      </c>
      <c r="E120" s="152"/>
      <c r="F120" s="177">
        <f>ROUND(E120*C120,2)</f>
        <v>0</v>
      </c>
    </row>
    <row r="121" spans="1:43" s="160" customFormat="1" ht="14.25" x14ac:dyDescent="0.2">
      <c r="A121" s="179"/>
      <c r="B121" s="180"/>
      <c r="C121" s="163"/>
      <c r="D121" s="164"/>
      <c r="E121" s="165"/>
      <c r="F121" s="166"/>
    </row>
    <row r="122" spans="1:43" s="178" customFormat="1" ht="28.5" x14ac:dyDescent="0.2">
      <c r="A122" s="172" t="s">
        <v>110</v>
      </c>
      <c r="B122" s="173" t="s">
        <v>48</v>
      </c>
      <c r="C122" s="174">
        <v>16</v>
      </c>
      <c r="D122" s="175" t="s">
        <v>6</v>
      </c>
      <c r="E122" s="152"/>
      <c r="F122" s="177">
        <f>ROUND(E122*C122,2)</f>
        <v>0</v>
      </c>
    </row>
    <row r="123" spans="1:43" s="160" customFormat="1" ht="14.25" x14ac:dyDescent="0.2">
      <c r="A123" s="179"/>
      <c r="B123" s="180"/>
      <c r="C123" s="163"/>
      <c r="D123" s="164"/>
      <c r="E123" s="165"/>
      <c r="F123" s="166"/>
    </row>
    <row r="124" spans="1:43" s="160" customFormat="1" ht="28.5" x14ac:dyDescent="0.2">
      <c r="A124" s="172" t="s">
        <v>143</v>
      </c>
      <c r="B124" s="173" t="s">
        <v>76</v>
      </c>
      <c r="C124" s="174">
        <v>16</v>
      </c>
      <c r="D124" s="175" t="s">
        <v>6</v>
      </c>
      <c r="E124" s="152"/>
      <c r="F124" s="177">
        <f>ROUND(E124*C124,2)</f>
        <v>0</v>
      </c>
    </row>
    <row r="125" spans="1:43" s="160" customFormat="1" ht="14.25" x14ac:dyDescent="0.2">
      <c r="A125" s="179"/>
      <c r="B125" s="180"/>
      <c r="C125" s="163"/>
      <c r="D125" s="164"/>
      <c r="E125" s="165"/>
      <c r="F125" s="166"/>
    </row>
    <row r="126" spans="1:43" s="160" customFormat="1" ht="15" x14ac:dyDescent="0.25">
      <c r="A126" s="291" t="s">
        <v>201</v>
      </c>
      <c r="B126" s="292"/>
      <c r="C126" s="292"/>
      <c r="D126" s="292"/>
      <c r="E126" s="292"/>
      <c r="F126" s="293"/>
    </row>
    <row r="127" spans="1:43" s="160" customFormat="1" ht="14.25" x14ac:dyDescent="0.2">
      <c r="A127" s="172" t="s">
        <v>144</v>
      </c>
      <c r="B127" s="173" t="s">
        <v>161</v>
      </c>
      <c r="C127" s="174">
        <v>3</v>
      </c>
      <c r="D127" s="175" t="s">
        <v>6</v>
      </c>
      <c r="E127" s="152"/>
      <c r="F127" s="177">
        <f>ROUND(E127*C127,2)</f>
        <v>0</v>
      </c>
    </row>
    <row r="128" spans="1:43" s="160" customFormat="1" ht="14.25" x14ac:dyDescent="0.2">
      <c r="A128" s="179"/>
      <c r="B128" s="180"/>
      <c r="C128" s="163"/>
      <c r="D128" s="164"/>
      <c r="E128" s="166"/>
      <c r="F128" s="166"/>
    </row>
    <row r="129" spans="1:6" s="160" customFormat="1" ht="28.5" x14ac:dyDescent="0.2">
      <c r="A129" s="172" t="s">
        <v>145</v>
      </c>
      <c r="B129" s="173" t="s">
        <v>165</v>
      </c>
      <c r="C129" s="174">
        <v>105</v>
      </c>
      <c r="D129" s="175" t="s">
        <v>69</v>
      </c>
      <c r="E129" s="152"/>
      <c r="F129" s="177">
        <f>ROUND(E129*C129,2)</f>
        <v>0</v>
      </c>
    </row>
    <row r="130" spans="1:6" s="189" customFormat="1" ht="12.95" customHeight="1" x14ac:dyDescent="0.25">
      <c r="A130" s="179"/>
      <c r="B130" s="180"/>
      <c r="C130" s="228"/>
      <c r="D130" s="228"/>
      <c r="E130" s="229"/>
      <c r="F130" s="230"/>
    </row>
    <row r="131" spans="1:6" s="189" customFormat="1" ht="12.95" customHeight="1" x14ac:dyDescent="0.25">
      <c r="A131" s="184" t="s">
        <v>19</v>
      </c>
      <c r="B131" s="185" t="s">
        <v>29</v>
      </c>
      <c r="C131" s="186"/>
      <c r="D131" s="187"/>
      <c r="E131" s="185"/>
      <c r="F131" s="188">
        <f>+SUM(F120:F129)+SUM(F115:F117)+SUM(F108:F112)</f>
        <v>0</v>
      </c>
    </row>
    <row r="132" spans="1:6" s="178" customFormat="1" ht="15" customHeight="1" x14ac:dyDescent="0.25">
      <c r="A132" s="199"/>
      <c r="B132" s="200"/>
      <c r="C132" s="201"/>
      <c r="D132" s="202"/>
      <c r="E132" s="200"/>
      <c r="F132" s="203"/>
    </row>
    <row r="133" spans="1:6" s="160" customFormat="1" ht="15" customHeight="1" x14ac:dyDescent="0.25">
      <c r="A133" s="199"/>
      <c r="B133" s="200"/>
      <c r="C133" s="201"/>
      <c r="D133" s="202"/>
      <c r="E133" s="200"/>
      <c r="F133" s="203"/>
    </row>
    <row r="134" spans="1:6" s="205" customFormat="1" ht="15" customHeight="1" x14ac:dyDescent="0.25">
      <c r="A134" s="167" t="s">
        <v>20</v>
      </c>
      <c r="B134" s="168" t="s">
        <v>16</v>
      </c>
      <c r="C134" s="169"/>
      <c r="D134" s="170"/>
      <c r="E134" s="171"/>
      <c r="F134" s="171"/>
    </row>
    <row r="135" spans="1:6" s="160" customFormat="1" ht="15" x14ac:dyDescent="0.25">
      <c r="A135" s="199"/>
      <c r="B135" s="200"/>
      <c r="C135" s="201"/>
      <c r="D135" s="202"/>
      <c r="E135" s="200"/>
      <c r="F135" s="203"/>
    </row>
    <row r="136" spans="1:6" s="178" customFormat="1" ht="15" customHeight="1" x14ac:dyDescent="0.25">
      <c r="A136" s="295" t="s">
        <v>30</v>
      </c>
      <c r="B136" s="295"/>
      <c r="C136" s="295"/>
      <c r="D136" s="295"/>
      <c r="E136" s="295"/>
      <c r="F136" s="295"/>
    </row>
    <row r="137" spans="1:6" s="178" customFormat="1" ht="14.25" x14ac:dyDescent="0.2">
      <c r="A137" s="172" t="s">
        <v>111</v>
      </c>
      <c r="B137" s="173" t="s">
        <v>182</v>
      </c>
      <c r="C137" s="174">
        <v>1</v>
      </c>
      <c r="D137" s="175" t="s">
        <v>6</v>
      </c>
      <c r="E137" s="152"/>
      <c r="F137" s="177">
        <f>ROUND(E137*C137,2)</f>
        <v>0</v>
      </c>
    </row>
    <row r="138" spans="1:6" s="178" customFormat="1" ht="14.25" x14ac:dyDescent="0.2">
      <c r="A138" s="179"/>
      <c r="B138" s="180"/>
      <c r="C138" s="163"/>
      <c r="D138" s="164"/>
      <c r="E138" s="165"/>
      <c r="F138" s="166"/>
    </row>
    <row r="139" spans="1:6" s="178" customFormat="1" ht="14.25" x14ac:dyDescent="0.2">
      <c r="A139" s="172" t="s">
        <v>112</v>
      </c>
      <c r="B139" s="173" t="s">
        <v>46</v>
      </c>
      <c r="C139" s="174">
        <v>1</v>
      </c>
      <c r="D139" s="175" t="s">
        <v>6</v>
      </c>
      <c r="E139" s="152"/>
      <c r="F139" s="177">
        <f>ROUND(E139*C139,2)</f>
        <v>0</v>
      </c>
    </row>
    <row r="140" spans="1:6" s="178" customFormat="1" ht="14.25" x14ac:dyDescent="0.2">
      <c r="A140" s="179"/>
      <c r="B140" s="180"/>
      <c r="C140" s="163"/>
      <c r="D140" s="164"/>
      <c r="E140" s="165"/>
      <c r="F140" s="166"/>
    </row>
    <row r="141" spans="1:6" s="178" customFormat="1" ht="14.25" x14ac:dyDescent="0.2">
      <c r="A141" s="172" t="s">
        <v>113</v>
      </c>
      <c r="B141" s="183" t="s">
        <v>79</v>
      </c>
      <c r="C141" s="174">
        <v>4</v>
      </c>
      <c r="D141" s="175" t="s">
        <v>80</v>
      </c>
      <c r="E141" s="152"/>
      <c r="F141" s="177">
        <f>ROUND(E141*C141,2)</f>
        <v>0</v>
      </c>
    </row>
    <row r="142" spans="1:6" s="189" customFormat="1" ht="12.95" customHeight="1" x14ac:dyDescent="0.25">
      <c r="A142" s="179"/>
      <c r="B142" s="180"/>
      <c r="C142" s="163"/>
      <c r="D142" s="164"/>
      <c r="E142" s="165"/>
      <c r="F142" s="166"/>
    </row>
    <row r="143" spans="1:6" s="178" customFormat="1" ht="15" x14ac:dyDescent="0.25">
      <c r="A143" s="184" t="s">
        <v>20</v>
      </c>
      <c r="B143" s="185" t="s">
        <v>17</v>
      </c>
      <c r="C143" s="186"/>
      <c r="D143" s="187"/>
      <c r="E143" s="185"/>
      <c r="F143" s="188">
        <f>+SUM(F137:F142)</f>
        <v>0</v>
      </c>
    </row>
    <row r="144" spans="1:6" s="189" customFormat="1" ht="15" customHeight="1" x14ac:dyDescent="0.25">
      <c r="A144" s="199"/>
      <c r="B144" s="200"/>
      <c r="C144" s="201"/>
      <c r="D144" s="202"/>
      <c r="E144" s="200"/>
      <c r="F144" s="203"/>
    </row>
    <row r="145" spans="1:6" s="189" customFormat="1" ht="15" customHeight="1" x14ac:dyDescent="0.25">
      <c r="A145" s="184" t="s">
        <v>26</v>
      </c>
      <c r="B145" s="185" t="s">
        <v>49</v>
      </c>
      <c r="C145" s="185"/>
      <c r="D145" s="187"/>
      <c r="E145" s="188"/>
      <c r="F145" s="188">
        <f>ROUND(0.1*(F131+F92+F81+F50+F35+F102+F143),2)</f>
        <v>1015</v>
      </c>
    </row>
    <row r="146" spans="1:6" s="160" customFormat="1" ht="15" customHeight="1" x14ac:dyDescent="0.25">
      <c r="A146" s="199"/>
      <c r="B146" s="200"/>
      <c r="C146" s="201"/>
      <c r="D146" s="202"/>
      <c r="E146" s="200"/>
      <c r="F146" s="203"/>
    </row>
    <row r="147" spans="1:6" s="205" customFormat="1" ht="15" customHeight="1" x14ac:dyDescent="0.25">
      <c r="A147" s="167"/>
      <c r="B147" s="168" t="s">
        <v>23</v>
      </c>
      <c r="C147" s="169"/>
      <c r="D147" s="170"/>
      <c r="E147" s="171"/>
      <c r="F147" s="171"/>
    </row>
    <row r="148" spans="1:6" s="210" customFormat="1" ht="15" x14ac:dyDescent="0.25">
      <c r="A148" s="231" t="s">
        <v>5</v>
      </c>
      <c r="B148" s="232" t="s">
        <v>12</v>
      </c>
      <c r="C148" s="195"/>
      <c r="D148" s="196"/>
      <c r="E148" s="197"/>
      <c r="F148" s="233">
        <f>+F35</f>
        <v>10150</v>
      </c>
    </row>
    <row r="149" spans="1:6" s="205" customFormat="1" ht="3" customHeight="1" x14ac:dyDescent="0.25">
      <c r="A149" s="234"/>
      <c r="B149" s="235"/>
      <c r="C149" s="208"/>
      <c r="D149" s="209"/>
      <c r="E149" s="236"/>
      <c r="F149" s="235"/>
    </row>
    <row r="150" spans="1:6" s="210" customFormat="1" ht="15" x14ac:dyDescent="0.25">
      <c r="A150" s="231" t="s">
        <v>7</v>
      </c>
      <c r="B150" s="232" t="s">
        <v>13</v>
      </c>
      <c r="C150" s="195"/>
      <c r="D150" s="196"/>
      <c r="E150" s="197"/>
      <c r="F150" s="233">
        <f>+F50</f>
        <v>0</v>
      </c>
    </row>
    <row r="151" spans="1:6" s="205" customFormat="1" ht="3" customHeight="1" x14ac:dyDescent="0.25">
      <c r="A151" s="237"/>
      <c r="B151" s="235"/>
      <c r="C151" s="210"/>
      <c r="D151" s="209"/>
      <c r="E151" s="238"/>
      <c r="F151" s="235"/>
    </row>
    <row r="152" spans="1:6" s="205" customFormat="1" ht="15" x14ac:dyDescent="0.25">
      <c r="A152" s="231" t="s">
        <v>9</v>
      </c>
      <c r="B152" s="232" t="s">
        <v>14</v>
      </c>
      <c r="C152" s="195"/>
      <c r="D152" s="196"/>
      <c r="E152" s="197"/>
      <c r="F152" s="233">
        <f>+F81</f>
        <v>0</v>
      </c>
    </row>
    <row r="153" spans="1:6" s="205" customFormat="1" ht="3" customHeight="1" x14ac:dyDescent="0.25">
      <c r="A153" s="231"/>
      <c r="B153" s="232"/>
      <c r="C153" s="195"/>
      <c r="D153" s="196"/>
      <c r="E153" s="197"/>
      <c r="F153" s="233"/>
    </row>
    <row r="154" spans="1:6" s="210" customFormat="1" ht="15" x14ac:dyDescent="0.25">
      <c r="A154" s="231" t="s">
        <v>37</v>
      </c>
      <c r="B154" s="232" t="s">
        <v>38</v>
      </c>
      <c r="C154" s="195"/>
      <c r="D154" s="196"/>
      <c r="E154" s="197"/>
      <c r="F154" s="233">
        <f>+F92</f>
        <v>0</v>
      </c>
    </row>
    <row r="155" spans="1:6" s="210" customFormat="1" ht="3" customHeight="1" x14ac:dyDescent="0.25">
      <c r="A155" s="234"/>
      <c r="B155" s="235"/>
      <c r="C155" s="208"/>
      <c r="D155" s="209"/>
      <c r="E155" s="236"/>
      <c r="F155" s="235"/>
    </row>
    <row r="156" spans="1:6" s="210" customFormat="1" ht="15" x14ac:dyDescent="0.25">
      <c r="A156" s="231" t="s">
        <v>50</v>
      </c>
      <c r="B156" s="232" t="s">
        <v>163</v>
      </c>
      <c r="C156" s="195"/>
      <c r="D156" s="196"/>
      <c r="E156" s="197"/>
      <c r="F156" s="233">
        <f>F102</f>
        <v>0</v>
      </c>
    </row>
    <row r="157" spans="1:6" s="205" customFormat="1" ht="3" customHeight="1" x14ac:dyDescent="0.25">
      <c r="A157" s="234"/>
      <c r="B157" s="235"/>
      <c r="C157" s="208"/>
      <c r="D157" s="209"/>
      <c r="E157" s="236"/>
      <c r="F157" s="235"/>
    </row>
    <row r="158" spans="1:6" s="210" customFormat="1" ht="15" x14ac:dyDescent="0.25">
      <c r="A158" s="231" t="s">
        <v>19</v>
      </c>
      <c r="B158" s="232" t="s">
        <v>27</v>
      </c>
      <c r="C158" s="195"/>
      <c r="D158" s="196"/>
      <c r="E158" s="197"/>
      <c r="F158" s="233">
        <f>+F131</f>
        <v>0</v>
      </c>
    </row>
    <row r="159" spans="1:6" s="205" customFormat="1" ht="3" customHeight="1" x14ac:dyDescent="0.25">
      <c r="A159" s="237"/>
      <c r="B159" s="235"/>
      <c r="C159" s="210"/>
      <c r="D159" s="209"/>
      <c r="E159" s="238"/>
      <c r="F159" s="235"/>
    </row>
    <row r="160" spans="1:6" s="210" customFormat="1" ht="15" x14ac:dyDescent="0.25">
      <c r="A160" s="231" t="s">
        <v>20</v>
      </c>
      <c r="B160" s="232" t="s">
        <v>16</v>
      </c>
      <c r="C160" s="195"/>
      <c r="D160" s="196"/>
      <c r="E160" s="197"/>
      <c r="F160" s="233">
        <f>+F143</f>
        <v>0</v>
      </c>
    </row>
    <row r="161" spans="1:6" s="205" customFormat="1" ht="3" customHeight="1" x14ac:dyDescent="0.25">
      <c r="A161" s="237"/>
      <c r="B161" s="235"/>
      <c r="C161" s="208"/>
      <c r="D161" s="209"/>
      <c r="E161" s="236"/>
      <c r="F161" s="235"/>
    </row>
    <row r="162" spans="1:6" s="160" customFormat="1" ht="15" customHeight="1" thickBot="1" x14ac:dyDescent="0.3">
      <c r="A162" s="239" t="s">
        <v>26</v>
      </c>
      <c r="B162" s="240" t="s">
        <v>24</v>
      </c>
      <c r="C162" s="241"/>
      <c r="D162" s="242"/>
      <c r="E162" s="243"/>
      <c r="F162" s="244">
        <f>+F145</f>
        <v>1015</v>
      </c>
    </row>
    <row r="163" spans="1:6" s="160" customFormat="1" ht="15" customHeight="1" x14ac:dyDescent="0.25">
      <c r="A163" s="234"/>
      <c r="B163" s="245" t="s">
        <v>10</v>
      </c>
      <c r="C163" s="208"/>
      <c r="D163" s="209"/>
      <c r="E163" s="210"/>
      <c r="F163" s="246">
        <f>SUM(F148:F162)</f>
        <v>11165</v>
      </c>
    </row>
    <row r="164" spans="1:6" s="160" customFormat="1" ht="15" customHeight="1" thickBot="1" x14ac:dyDescent="0.25">
      <c r="A164" s="247"/>
      <c r="B164" s="248" t="s">
        <v>25</v>
      </c>
      <c r="C164" s="249">
        <v>0.22</v>
      </c>
      <c r="D164" s="250"/>
      <c r="E164" s="248"/>
      <c r="F164" s="251">
        <f>ROUND(F163*C164,2)</f>
        <v>2456.3000000000002</v>
      </c>
    </row>
    <row r="165" spans="1:6" s="160" customFormat="1" ht="15" customHeight="1" x14ac:dyDescent="0.25">
      <c r="A165" s="252"/>
      <c r="B165" s="253" t="s">
        <v>11</v>
      </c>
      <c r="C165" s="254"/>
      <c r="D165" s="255"/>
      <c r="E165" s="256"/>
      <c r="F165" s="246">
        <f>+F164+F163</f>
        <v>13621.3</v>
      </c>
    </row>
    <row r="166" spans="1:6" s="160" customFormat="1" ht="15" customHeight="1" x14ac:dyDescent="0.2">
      <c r="A166" s="252"/>
      <c r="B166" s="257"/>
      <c r="C166" s="257"/>
      <c r="D166" s="258"/>
      <c r="E166" s="257"/>
      <c r="F166" s="257"/>
    </row>
    <row r="167" spans="1:6" s="160" customFormat="1" ht="15" customHeight="1" x14ac:dyDescent="0.2">
      <c r="A167" s="259"/>
      <c r="B167" s="256"/>
      <c r="C167" s="260"/>
      <c r="D167" s="258"/>
      <c r="E167" s="257"/>
      <c r="F167" s="257"/>
    </row>
    <row r="168" spans="1:6" s="160" customFormat="1" ht="11.85" customHeight="1" x14ac:dyDescent="0.2">
      <c r="A168" s="259"/>
      <c r="B168" s="257"/>
      <c r="C168" s="260"/>
      <c r="D168" s="258"/>
      <c r="E168" s="257"/>
      <c r="F168" s="257"/>
    </row>
    <row r="169" spans="1:6" s="160" customFormat="1" ht="11.85" customHeight="1" x14ac:dyDescent="0.2">
      <c r="A169" s="259"/>
      <c r="B169" s="257"/>
      <c r="C169" s="260"/>
      <c r="D169" s="258"/>
      <c r="E169" s="257"/>
      <c r="F169" s="257"/>
    </row>
    <row r="170" spans="1:6" s="160" customFormat="1" ht="11.85" customHeight="1" x14ac:dyDescent="0.2">
      <c r="A170" s="259"/>
      <c r="B170" s="261"/>
      <c r="C170" s="260"/>
      <c r="D170" s="258"/>
      <c r="E170" s="257"/>
      <c r="F170" s="257"/>
    </row>
    <row r="171" spans="1:6" ht="11.85" customHeight="1" x14ac:dyDescent="0.2">
      <c r="A171" s="257"/>
      <c r="B171" s="261"/>
      <c r="C171" s="260"/>
      <c r="E171" s="257"/>
      <c r="F171" s="257"/>
    </row>
  </sheetData>
  <sheetProtection algorithmName="SHA-512" hashValue="ITvsWDLMD5mJN94qrn4xDy38x41gQElD7lzfz4GlRvU4m4JKpQ2BqiHTxPxzCg90/rNydV/75VaCc/cBhpCNmA==" saltValue="ygzfgEMM54v/auFSQH+QWA==" spinCount="100000" sheet="1" selectLockedCells="1"/>
  <mergeCells count="19">
    <mergeCell ref="A136:F136"/>
    <mergeCell ref="A126:F126"/>
    <mergeCell ref="A45:F45"/>
    <mergeCell ref="A55:F55"/>
    <mergeCell ref="A66:F66"/>
    <mergeCell ref="A75:F75"/>
    <mergeCell ref="A78:F78"/>
    <mergeCell ref="A86:F86"/>
    <mergeCell ref="A89:F89"/>
    <mergeCell ref="A97:F97"/>
    <mergeCell ref="A107:F107"/>
    <mergeCell ref="A114:F114"/>
    <mergeCell ref="A119:F119"/>
    <mergeCell ref="A40:F40"/>
    <mergeCell ref="A1:F1"/>
    <mergeCell ref="A2:F2"/>
    <mergeCell ref="A8:F8"/>
    <mergeCell ref="A13:F13"/>
    <mergeCell ref="A30:F30"/>
  </mergeCells>
  <dataValidations count="1">
    <dataValidation type="custom" allowBlank="1" showInputMessage="1" showErrorMessage="1" errorTitle="Preverite vnos" error="Cena/e.m je po Navodilih za pripravo ponudbe potrebno vnesti na dve decimalni mesti." sqref="E9 E11 E14 E16 E18 E20 E22 E24 E26 E28 E33 E41 E43 E46 E48 E56 E58 E60 E62 E64 E67 E69 E71 E73 E76 E79 E87 E90 E98 E100 E108 E110 E112 E115 E117 E120 E122 E124 E127 E129 E137 E139 E141" xr:uid="{63475354-B0D2-4DB2-AA9D-6057B0844433}">
      <formula1>E9=ROUND(E9,2)</formula1>
    </dataValidation>
  </dataValidations>
  <pageMargins left="0.23622047244094491" right="0.23622047244094491" top="0.74803149606299213" bottom="0.74803149606299213" header="0.31496062992125984" footer="0.31496062992125984"/>
  <pageSetup paperSize="9" scale="72" fitToHeight="0" orientation="portrait" r:id="rId1"/>
  <rowBreaks count="2" manualBreakCount="2">
    <brk id="52" max="5" man="1"/>
    <brk id="10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164"/>
  <sheetViews>
    <sheetView zoomScaleNormal="100" zoomScaleSheetLayoutView="85" zoomScalePageLayoutView="80" workbookViewId="0">
      <selection activeCell="E9" sqref="E9"/>
    </sheetView>
  </sheetViews>
  <sheetFormatPr defaultColWidth="8.85546875" defaultRowHeight="11.85" customHeight="1" x14ac:dyDescent="0.2"/>
  <cols>
    <col min="1" max="1" width="3.85546875" style="1" bestFit="1" customWidth="1"/>
    <col min="2" max="2" width="90.28515625" style="1" customWidth="1"/>
    <col min="3" max="3" width="10.5703125" style="2" bestFit="1" customWidth="1"/>
    <col min="4" max="4" width="6.85546875" style="69" customWidth="1"/>
    <col min="5" max="5" width="12.7109375" style="1" bestFit="1" customWidth="1"/>
    <col min="6" max="6" width="11.28515625" style="1" bestFit="1" customWidth="1"/>
    <col min="7" max="16384" width="8.85546875" style="147"/>
  </cols>
  <sheetData>
    <row r="1" spans="1:6" ht="36" customHeight="1" x14ac:dyDescent="0.2">
      <c r="A1" s="290" t="s">
        <v>68</v>
      </c>
      <c r="B1" s="290"/>
      <c r="C1" s="290"/>
      <c r="D1" s="290"/>
      <c r="E1" s="290"/>
      <c r="F1" s="290"/>
    </row>
    <row r="2" spans="1:6" ht="18" x14ac:dyDescent="0.2">
      <c r="A2" s="290" t="s">
        <v>204</v>
      </c>
      <c r="B2" s="290"/>
      <c r="C2" s="290"/>
      <c r="D2" s="290"/>
      <c r="E2" s="290"/>
      <c r="F2" s="290"/>
    </row>
    <row r="3" spans="1:6" ht="18" customHeight="1" x14ac:dyDescent="0.25">
      <c r="A3" s="71"/>
      <c r="B3" s="71"/>
      <c r="C3" s="71"/>
      <c r="D3" s="71"/>
      <c r="E3" s="71"/>
      <c r="F3" s="71"/>
    </row>
    <row r="4" spans="1:6" s="34" customFormat="1" ht="15" customHeight="1" x14ac:dyDescent="0.25">
      <c r="A4" s="50" t="s">
        <v>114</v>
      </c>
      <c r="B4" s="6" t="s">
        <v>0</v>
      </c>
      <c r="C4" s="5" t="s">
        <v>1</v>
      </c>
      <c r="D4" s="64" t="s">
        <v>2</v>
      </c>
      <c r="E4" s="4" t="s">
        <v>3</v>
      </c>
      <c r="F4" s="4" t="s">
        <v>4</v>
      </c>
    </row>
    <row r="5" spans="1:6" s="34" customFormat="1" ht="15" customHeight="1" x14ac:dyDescent="0.2">
      <c r="A5" s="121"/>
      <c r="B5" s="90"/>
      <c r="C5" s="99"/>
      <c r="D5" s="108"/>
      <c r="E5" s="103"/>
      <c r="F5" s="104"/>
    </row>
    <row r="6" spans="1:6" s="34" customFormat="1" ht="15" customHeight="1" x14ac:dyDescent="0.25">
      <c r="A6" s="52" t="s">
        <v>5</v>
      </c>
      <c r="B6" s="8" t="s">
        <v>12</v>
      </c>
      <c r="C6" s="9"/>
      <c r="D6" s="65"/>
      <c r="E6" s="10"/>
      <c r="F6" s="10"/>
    </row>
    <row r="7" spans="1:6" s="34" customFormat="1" ht="14.25" x14ac:dyDescent="0.2">
      <c r="A7" s="121"/>
      <c r="B7" s="90"/>
      <c r="C7" s="99"/>
      <c r="D7" s="108"/>
      <c r="E7" s="103"/>
      <c r="F7" s="104"/>
    </row>
    <row r="8" spans="1:6" s="34" customFormat="1" ht="15" x14ac:dyDescent="0.25">
      <c r="A8" s="286" t="s">
        <v>36</v>
      </c>
      <c r="B8" s="287"/>
      <c r="C8" s="287"/>
      <c r="D8" s="287"/>
      <c r="E8" s="287"/>
      <c r="F8" s="288"/>
    </row>
    <row r="9" spans="1:6" s="34" customFormat="1" ht="57" x14ac:dyDescent="0.2">
      <c r="A9" s="119">
        <v>1</v>
      </c>
      <c r="B9" s="96" t="s">
        <v>70</v>
      </c>
      <c r="C9" s="98">
        <v>475</v>
      </c>
      <c r="D9" s="107" t="s">
        <v>69</v>
      </c>
      <c r="E9" s="152"/>
      <c r="F9" s="102">
        <f>ROUND(E9*C9,2)</f>
        <v>0</v>
      </c>
    </row>
    <row r="10" spans="1:6" s="40" customFormat="1" ht="15" customHeight="1" x14ac:dyDescent="0.2">
      <c r="A10" s="121"/>
      <c r="B10" s="90"/>
      <c r="C10" s="99"/>
      <c r="D10" s="108"/>
      <c r="E10" s="103"/>
      <c r="F10" s="104"/>
    </row>
    <row r="11" spans="1:6" s="34" customFormat="1" ht="15" x14ac:dyDescent="0.25">
      <c r="A11" s="286" t="s">
        <v>41</v>
      </c>
      <c r="B11" s="287"/>
      <c r="C11" s="287"/>
      <c r="D11" s="287"/>
      <c r="E11" s="287"/>
      <c r="F11" s="288"/>
    </row>
    <row r="12" spans="1:6" s="40" customFormat="1" ht="28.5" x14ac:dyDescent="0.2">
      <c r="A12" s="125">
        <v>2</v>
      </c>
      <c r="B12" s="91" t="s">
        <v>77</v>
      </c>
      <c r="C12" s="98">
        <v>11</v>
      </c>
      <c r="D12" s="107" t="s">
        <v>6</v>
      </c>
      <c r="E12" s="152"/>
      <c r="F12" s="102">
        <f>ROUND(E12*C12,2)</f>
        <v>0</v>
      </c>
    </row>
    <row r="13" spans="1:6" s="40" customFormat="1" ht="15" customHeight="1" x14ac:dyDescent="0.2">
      <c r="A13" s="121"/>
      <c r="B13" s="90"/>
      <c r="C13" s="99"/>
      <c r="D13" s="108"/>
      <c r="E13" s="103"/>
      <c r="F13" s="104"/>
    </row>
    <row r="14" spans="1:6" s="40" customFormat="1" ht="28.5" x14ac:dyDescent="0.2">
      <c r="A14" s="119" t="s">
        <v>205</v>
      </c>
      <c r="B14" s="96" t="s">
        <v>78</v>
      </c>
      <c r="C14" s="98">
        <v>12</v>
      </c>
      <c r="D14" s="107" t="s">
        <v>6</v>
      </c>
      <c r="E14" s="152"/>
      <c r="F14" s="102">
        <f>ROUND(E14*C14,2)</f>
        <v>0</v>
      </c>
    </row>
    <row r="15" spans="1:6" s="40" customFormat="1" ht="14.25" x14ac:dyDescent="0.2">
      <c r="A15" s="112"/>
      <c r="B15" s="114"/>
      <c r="C15" s="99"/>
      <c r="D15" s="108"/>
      <c r="E15" s="103"/>
      <c r="F15" s="104"/>
    </row>
    <row r="16" spans="1:6" s="40" customFormat="1" ht="28.5" x14ac:dyDescent="0.2">
      <c r="A16" s="119" t="s">
        <v>206</v>
      </c>
      <c r="B16" s="96" t="s">
        <v>230</v>
      </c>
      <c r="C16" s="98">
        <v>2</v>
      </c>
      <c r="D16" s="107" t="s">
        <v>6</v>
      </c>
      <c r="E16" s="152"/>
      <c r="F16" s="102">
        <f>ROUND(E16*C16,2)</f>
        <v>0</v>
      </c>
    </row>
    <row r="17" spans="1:6" s="40" customFormat="1" ht="15" customHeight="1" x14ac:dyDescent="0.2">
      <c r="A17" s="112"/>
      <c r="B17" s="114"/>
      <c r="C17" s="99"/>
      <c r="D17" s="108"/>
      <c r="E17" s="103"/>
      <c r="F17" s="104"/>
    </row>
    <row r="18" spans="1:6" s="40" customFormat="1" ht="15" customHeight="1" x14ac:dyDescent="0.2">
      <c r="A18" s="119" t="s">
        <v>178</v>
      </c>
      <c r="B18" s="96" t="s">
        <v>129</v>
      </c>
      <c r="C18" s="98">
        <v>254</v>
      </c>
      <c r="D18" s="107" t="s">
        <v>69</v>
      </c>
      <c r="E18" s="152"/>
      <c r="F18" s="102">
        <f>ROUND(E18*C18,2)</f>
        <v>0</v>
      </c>
    </row>
    <row r="19" spans="1:6" s="40" customFormat="1" ht="15" customHeight="1" x14ac:dyDescent="0.2">
      <c r="A19" s="112"/>
      <c r="B19" s="114"/>
      <c r="C19" s="99"/>
      <c r="D19" s="108"/>
      <c r="E19" s="103"/>
      <c r="F19" s="104"/>
    </row>
    <row r="20" spans="1:6" s="40" customFormat="1" ht="14.25" x14ac:dyDescent="0.2">
      <c r="A20" s="119" t="s">
        <v>191</v>
      </c>
      <c r="B20" s="96" t="s">
        <v>71</v>
      </c>
      <c r="C20" s="98">
        <v>280.5</v>
      </c>
      <c r="D20" s="107" t="s">
        <v>8</v>
      </c>
      <c r="E20" s="152"/>
      <c r="F20" s="102">
        <f>ROUND(E20*C20,2)</f>
        <v>0</v>
      </c>
    </row>
    <row r="21" spans="1:6" s="40" customFormat="1" ht="14.25" x14ac:dyDescent="0.2">
      <c r="A21" s="112"/>
      <c r="B21" s="114"/>
      <c r="C21" s="99"/>
      <c r="D21" s="108"/>
      <c r="E21" s="103"/>
      <c r="F21" s="104"/>
    </row>
    <row r="22" spans="1:6" s="40" customFormat="1" ht="14.25" x14ac:dyDescent="0.2">
      <c r="A22" s="119" t="s">
        <v>115</v>
      </c>
      <c r="B22" s="96" t="s">
        <v>234</v>
      </c>
      <c r="C22" s="98">
        <v>550.70000000000005</v>
      </c>
      <c r="D22" s="107" t="s">
        <v>8</v>
      </c>
      <c r="E22" s="152"/>
      <c r="F22" s="102">
        <f>ROUND(E22*C22,2)</f>
        <v>0</v>
      </c>
    </row>
    <row r="23" spans="1:6" s="40" customFormat="1" ht="14.25" x14ac:dyDescent="0.2">
      <c r="A23" s="112"/>
      <c r="B23" s="114"/>
      <c r="C23" s="99"/>
      <c r="D23" s="108"/>
      <c r="E23" s="103"/>
      <c r="F23" s="104"/>
    </row>
    <row r="24" spans="1:6" s="40" customFormat="1" ht="14.25" x14ac:dyDescent="0.2">
      <c r="A24" s="119" t="s">
        <v>86</v>
      </c>
      <c r="B24" s="120" t="s">
        <v>122</v>
      </c>
      <c r="C24" s="98">
        <v>2830</v>
      </c>
      <c r="D24" s="107" t="s">
        <v>8</v>
      </c>
      <c r="E24" s="152"/>
      <c r="F24" s="102">
        <f>ROUND(E24*C24,2)</f>
        <v>0</v>
      </c>
    </row>
    <row r="25" spans="1:6" s="40" customFormat="1" ht="14.25" x14ac:dyDescent="0.2">
      <c r="A25" s="112"/>
      <c r="B25" s="114"/>
      <c r="C25" s="99"/>
      <c r="D25" s="108"/>
      <c r="E25" s="103"/>
      <c r="F25" s="104"/>
    </row>
    <row r="26" spans="1:6" s="40" customFormat="1" ht="14.25" x14ac:dyDescent="0.2">
      <c r="A26" s="119" t="s">
        <v>87</v>
      </c>
      <c r="B26" s="96" t="s">
        <v>207</v>
      </c>
      <c r="C26" s="98">
        <v>189</v>
      </c>
      <c r="D26" s="107" t="s">
        <v>69</v>
      </c>
      <c r="E26" s="152"/>
      <c r="F26" s="102">
        <f>ROUND(E26*C26,2)</f>
        <v>0</v>
      </c>
    </row>
    <row r="27" spans="1:6" s="40" customFormat="1" ht="15" customHeight="1" x14ac:dyDescent="0.2">
      <c r="A27" s="112"/>
      <c r="B27" s="114"/>
      <c r="C27" s="99"/>
      <c r="D27" s="108"/>
      <c r="E27" s="103"/>
      <c r="F27" s="104"/>
    </row>
    <row r="28" spans="1:6" s="34" customFormat="1" ht="15" x14ac:dyDescent="0.25">
      <c r="A28" s="286" t="s">
        <v>31</v>
      </c>
      <c r="B28" s="287"/>
      <c r="C28" s="287"/>
      <c r="D28" s="287"/>
      <c r="E28" s="287"/>
      <c r="F28" s="288"/>
    </row>
    <row r="29" spans="1:6" s="40" customFormat="1" ht="28.5" x14ac:dyDescent="0.2">
      <c r="A29" s="119" t="s">
        <v>88</v>
      </c>
      <c r="B29" s="96" t="s">
        <v>43</v>
      </c>
      <c r="C29" s="98">
        <v>5000</v>
      </c>
      <c r="D29" s="107" t="s">
        <v>6</v>
      </c>
      <c r="E29" s="102">
        <v>1</v>
      </c>
      <c r="F29" s="102">
        <f>+E29*C29</f>
        <v>5000</v>
      </c>
    </row>
    <row r="30" spans="1:6" s="40" customFormat="1" ht="15" customHeight="1" x14ac:dyDescent="0.2">
      <c r="A30" s="112"/>
      <c r="B30" s="114"/>
      <c r="C30" s="99"/>
      <c r="D30" s="108"/>
      <c r="E30" s="103"/>
      <c r="F30" s="104"/>
    </row>
    <row r="31" spans="1:6" s="40" customFormat="1" ht="14.25" x14ac:dyDescent="0.2">
      <c r="A31" s="119" t="s">
        <v>89</v>
      </c>
      <c r="B31" s="96" t="s">
        <v>81</v>
      </c>
      <c r="C31" s="98">
        <v>1</v>
      </c>
      <c r="D31" s="107" t="s">
        <v>6</v>
      </c>
      <c r="E31" s="152"/>
      <c r="F31" s="102">
        <f>ROUND(E31*C31,2)</f>
        <v>0</v>
      </c>
    </row>
    <row r="32" spans="1:6" s="40" customFormat="1" ht="14.25" x14ac:dyDescent="0.2">
      <c r="A32" s="112"/>
      <c r="B32" s="114"/>
      <c r="C32" s="99"/>
      <c r="D32" s="108"/>
      <c r="E32" s="103"/>
      <c r="F32" s="104"/>
    </row>
    <row r="33" spans="1:6" s="13" customFormat="1" ht="12.95" customHeight="1" x14ac:dyDescent="0.25">
      <c r="A33" s="55" t="s">
        <v>5</v>
      </c>
      <c r="B33" s="11" t="s">
        <v>18</v>
      </c>
      <c r="C33" s="12"/>
      <c r="D33" s="66"/>
      <c r="E33" s="11"/>
      <c r="F33" s="38">
        <f>+SUM(F29:F31)+SUM(F12:F26)+SUM(F9:F10)</f>
        <v>5000</v>
      </c>
    </row>
    <row r="34" spans="1:6" s="40" customFormat="1" ht="15" customHeight="1" x14ac:dyDescent="0.2">
      <c r="A34" s="121"/>
      <c r="B34" s="90"/>
      <c r="C34" s="99"/>
      <c r="D34" s="108"/>
      <c r="E34" s="103"/>
      <c r="F34" s="104"/>
    </row>
    <row r="35" spans="1:6" s="19" customFormat="1" ht="15" customHeight="1" x14ac:dyDescent="0.25">
      <c r="A35" s="121"/>
      <c r="B35" s="90"/>
      <c r="C35" s="99"/>
      <c r="D35" s="108"/>
      <c r="E35" s="103"/>
      <c r="F35" s="104"/>
    </row>
    <row r="36" spans="1:6" s="34" customFormat="1" ht="15" customHeight="1" x14ac:dyDescent="0.25">
      <c r="A36" s="52" t="s">
        <v>7</v>
      </c>
      <c r="B36" s="8" t="s">
        <v>13</v>
      </c>
      <c r="C36" s="9"/>
      <c r="D36" s="65"/>
      <c r="E36" s="10"/>
      <c r="F36" s="10"/>
    </row>
    <row r="37" spans="1:6" s="34" customFormat="1" ht="14.25" x14ac:dyDescent="0.2">
      <c r="A37" s="121"/>
      <c r="B37" s="90"/>
      <c r="C37" s="99"/>
      <c r="D37" s="108"/>
      <c r="E37" s="103"/>
      <c r="F37" s="104"/>
    </row>
    <row r="38" spans="1:6" s="40" customFormat="1" ht="15" x14ac:dyDescent="0.25">
      <c r="A38" s="286" t="s">
        <v>73</v>
      </c>
      <c r="B38" s="287"/>
      <c r="C38" s="287"/>
      <c r="D38" s="287"/>
      <c r="E38" s="287"/>
      <c r="F38" s="288"/>
    </row>
    <row r="39" spans="1:6" s="40" customFormat="1" ht="42.75" x14ac:dyDescent="0.2">
      <c r="A39" s="119" t="s">
        <v>90</v>
      </c>
      <c r="B39" s="96" t="s">
        <v>231</v>
      </c>
      <c r="C39" s="98">
        <v>110.5</v>
      </c>
      <c r="D39" s="107" t="s">
        <v>22</v>
      </c>
      <c r="E39" s="152"/>
      <c r="F39" s="102">
        <f>ROUND(E39*C39,2)</f>
        <v>0</v>
      </c>
    </row>
    <row r="40" spans="1:6" s="40" customFormat="1" ht="15" customHeight="1" x14ac:dyDescent="0.2">
      <c r="A40" s="112"/>
      <c r="B40" s="114"/>
      <c r="C40" s="99"/>
      <c r="D40" s="108"/>
      <c r="E40" s="103"/>
      <c r="F40" s="104"/>
    </row>
    <row r="41" spans="1:6" s="40" customFormat="1" ht="28.5" x14ac:dyDescent="0.2">
      <c r="A41" s="119" t="s">
        <v>91</v>
      </c>
      <c r="B41" s="96" t="s">
        <v>131</v>
      </c>
      <c r="C41" s="98">
        <v>54.25</v>
      </c>
      <c r="D41" s="107" t="s">
        <v>22</v>
      </c>
      <c r="E41" s="152"/>
      <c r="F41" s="102">
        <f>ROUND(E41*C41,2)</f>
        <v>0</v>
      </c>
    </row>
    <row r="42" spans="1:6" s="40" customFormat="1" ht="14.25" x14ac:dyDescent="0.2">
      <c r="A42" s="112"/>
      <c r="B42" s="114"/>
      <c r="C42" s="99"/>
      <c r="D42" s="108"/>
      <c r="E42" s="103"/>
      <c r="F42" s="104"/>
    </row>
    <row r="43" spans="1:6" s="40" customFormat="1" ht="15" x14ac:dyDescent="0.25">
      <c r="A43" s="286" t="s">
        <v>32</v>
      </c>
      <c r="B43" s="287"/>
      <c r="C43" s="287"/>
      <c r="D43" s="287"/>
      <c r="E43" s="287"/>
      <c r="F43" s="288"/>
    </row>
    <row r="44" spans="1:6" s="40" customFormat="1" ht="28.5" x14ac:dyDescent="0.2">
      <c r="A44" s="119" t="s">
        <v>92</v>
      </c>
      <c r="B44" s="96" t="s">
        <v>85</v>
      </c>
      <c r="C44" s="98">
        <v>361.5</v>
      </c>
      <c r="D44" s="107" t="s">
        <v>8</v>
      </c>
      <c r="E44" s="152"/>
      <c r="F44" s="102">
        <f>ROUND(E44*C44,2)</f>
        <v>0</v>
      </c>
    </row>
    <row r="45" spans="1:6" s="40" customFormat="1" ht="15" customHeight="1" x14ac:dyDescent="0.2">
      <c r="A45" s="112"/>
      <c r="B45" s="114"/>
      <c r="C45" s="99"/>
      <c r="D45" s="108"/>
      <c r="E45" s="103"/>
      <c r="F45" s="104"/>
    </row>
    <row r="46" spans="1:6" s="40" customFormat="1" ht="15" customHeight="1" x14ac:dyDescent="0.2">
      <c r="A46" s="119" t="s">
        <v>93</v>
      </c>
      <c r="B46" s="96" t="s">
        <v>35</v>
      </c>
      <c r="C46" s="98">
        <v>361.5</v>
      </c>
      <c r="D46" s="107" t="s">
        <v>8</v>
      </c>
      <c r="E46" s="152"/>
      <c r="F46" s="102">
        <f>ROUND(E46*C46,2)</f>
        <v>0</v>
      </c>
    </row>
    <row r="47" spans="1:6" s="40" customFormat="1" ht="14.25" x14ac:dyDescent="0.2">
      <c r="A47" s="112"/>
      <c r="B47" s="114"/>
      <c r="C47" s="99"/>
      <c r="D47" s="108"/>
      <c r="E47" s="103"/>
      <c r="F47" s="104"/>
    </row>
    <row r="48" spans="1:6" s="13" customFormat="1" ht="12.95" customHeight="1" x14ac:dyDescent="0.25">
      <c r="A48" s="55" t="s">
        <v>7</v>
      </c>
      <c r="B48" s="11" t="s">
        <v>15</v>
      </c>
      <c r="C48" s="12"/>
      <c r="D48" s="66"/>
      <c r="E48" s="11"/>
      <c r="F48" s="38">
        <f>+SUM(F39:F47)</f>
        <v>0</v>
      </c>
    </row>
    <row r="49" spans="1:6" s="13" customFormat="1" ht="12.95" customHeight="1" x14ac:dyDescent="0.25">
      <c r="A49" s="121"/>
      <c r="B49" s="90"/>
      <c r="C49" s="99"/>
      <c r="D49" s="108"/>
      <c r="E49" s="103"/>
      <c r="F49" s="104"/>
    </row>
    <row r="50" spans="1:6" s="34" customFormat="1" ht="15" customHeight="1" x14ac:dyDescent="0.2">
      <c r="A50" s="121"/>
      <c r="B50" s="90"/>
      <c r="C50" s="99"/>
      <c r="D50" s="108"/>
      <c r="E50" s="103"/>
      <c r="F50" s="104"/>
    </row>
    <row r="51" spans="1:6" s="34" customFormat="1" ht="15" customHeight="1" x14ac:dyDescent="0.25">
      <c r="A51" s="52" t="s">
        <v>9</v>
      </c>
      <c r="B51" s="8" t="s">
        <v>40</v>
      </c>
      <c r="C51" s="9"/>
      <c r="D51" s="65"/>
      <c r="E51" s="10"/>
      <c r="F51" s="10"/>
    </row>
    <row r="52" spans="1:6" s="34" customFormat="1" ht="14.25" x14ac:dyDescent="0.2">
      <c r="A52" s="121"/>
      <c r="B52" s="90"/>
      <c r="C52" s="99"/>
      <c r="D52" s="108"/>
      <c r="E52" s="103"/>
      <c r="F52" s="104"/>
    </row>
    <row r="53" spans="1:6" s="34" customFormat="1" ht="15" x14ac:dyDescent="0.25">
      <c r="A53" s="286" t="s">
        <v>33</v>
      </c>
      <c r="B53" s="287"/>
      <c r="C53" s="287"/>
      <c r="D53" s="287"/>
      <c r="E53" s="287"/>
      <c r="F53" s="288"/>
    </row>
    <row r="54" spans="1:6" s="34" customFormat="1" ht="14.25" x14ac:dyDescent="0.2">
      <c r="A54" s="119" t="s">
        <v>94</v>
      </c>
      <c r="B54" s="96" t="s">
        <v>180</v>
      </c>
      <c r="C54" s="98">
        <v>550.70000000000005</v>
      </c>
      <c r="D54" s="107" t="s">
        <v>8</v>
      </c>
      <c r="E54" s="152"/>
      <c r="F54" s="102">
        <f>ROUND(E54*C54,2)</f>
        <v>0</v>
      </c>
    </row>
    <row r="55" spans="1:6" s="34" customFormat="1" ht="14.25" x14ac:dyDescent="0.2">
      <c r="A55" s="112"/>
      <c r="B55" s="114"/>
      <c r="C55" s="99"/>
      <c r="D55" s="108"/>
      <c r="E55" s="103"/>
      <c r="F55" s="104"/>
    </row>
    <row r="56" spans="1:6" s="40" customFormat="1" ht="42.75" x14ac:dyDescent="0.2">
      <c r="A56" s="119" t="s">
        <v>95</v>
      </c>
      <c r="B56" s="96" t="s">
        <v>179</v>
      </c>
      <c r="C56" s="98">
        <v>110.5</v>
      </c>
      <c r="D56" s="107" t="s">
        <v>22</v>
      </c>
      <c r="E56" s="152"/>
      <c r="F56" s="102">
        <f>ROUND(E56*C56,2)</f>
        <v>0</v>
      </c>
    </row>
    <row r="57" spans="1:6" s="40" customFormat="1" ht="14.25" x14ac:dyDescent="0.2">
      <c r="A57" s="112"/>
      <c r="B57" s="114"/>
      <c r="C57" s="99"/>
      <c r="D57" s="108"/>
      <c r="E57" s="103"/>
      <c r="F57" s="104"/>
    </row>
    <row r="58" spans="1:6" s="40" customFormat="1" ht="14.25" x14ac:dyDescent="0.2">
      <c r="A58" s="119" t="s">
        <v>96</v>
      </c>
      <c r="B58" s="96" t="s">
        <v>225</v>
      </c>
      <c r="C58" s="98">
        <v>2830</v>
      </c>
      <c r="D58" s="107" t="s">
        <v>8</v>
      </c>
      <c r="E58" s="152"/>
      <c r="F58" s="102">
        <f>ROUND(E58*C58,2)</f>
        <v>0</v>
      </c>
    </row>
    <row r="59" spans="1:6" s="40" customFormat="1" ht="14.25" x14ac:dyDescent="0.2">
      <c r="A59" s="112"/>
      <c r="B59" s="114"/>
      <c r="C59" s="99"/>
      <c r="D59" s="108"/>
      <c r="E59" s="103"/>
      <c r="F59" s="104"/>
    </row>
    <row r="60" spans="1:6" s="40" customFormat="1" ht="14.25" x14ac:dyDescent="0.2">
      <c r="A60" s="119" t="s">
        <v>97</v>
      </c>
      <c r="B60" s="96" t="s">
        <v>121</v>
      </c>
      <c r="C60" s="98">
        <v>3276.5</v>
      </c>
      <c r="D60" s="107" t="s">
        <v>8</v>
      </c>
      <c r="E60" s="152"/>
      <c r="F60" s="102">
        <f>ROUND(E60*C60,2)</f>
        <v>0</v>
      </c>
    </row>
    <row r="61" spans="1:6" s="40" customFormat="1" ht="14.25" x14ac:dyDescent="0.2">
      <c r="A61" s="112"/>
      <c r="B61" s="114"/>
      <c r="C61" s="99"/>
      <c r="D61" s="108"/>
      <c r="E61" s="103"/>
      <c r="F61" s="104"/>
    </row>
    <row r="62" spans="1:6" s="40" customFormat="1" ht="28.5" x14ac:dyDescent="0.2">
      <c r="A62" s="119" t="s">
        <v>98</v>
      </c>
      <c r="B62" s="96" t="s">
        <v>209</v>
      </c>
      <c r="C62" s="98">
        <v>550.70000000000005</v>
      </c>
      <c r="D62" s="107" t="s">
        <v>8</v>
      </c>
      <c r="E62" s="152"/>
      <c r="F62" s="102">
        <f>ROUND(E62*C62,2)</f>
        <v>0</v>
      </c>
    </row>
    <row r="63" spans="1:6" s="40" customFormat="1" ht="14.25" x14ac:dyDescent="0.2">
      <c r="A63" s="112"/>
      <c r="B63" s="114"/>
      <c r="C63" s="99"/>
      <c r="D63" s="108"/>
      <c r="E63" s="103"/>
      <c r="F63" s="104"/>
    </row>
    <row r="64" spans="1:6" s="40" customFormat="1" ht="15" x14ac:dyDescent="0.25">
      <c r="A64" s="286" t="s">
        <v>34</v>
      </c>
      <c r="B64" s="287"/>
      <c r="C64" s="287"/>
      <c r="D64" s="287"/>
      <c r="E64" s="287"/>
      <c r="F64" s="288"/>
    </row>
    <row r="65" spans="1:6" s="40" customFormat="1" ht="14.25" customHeight="1" x14ac:dyDescent="0.2">
      <c r="A65" s="119" t="s">
        <v>99</v>
      </c>
      <c r="B65" s="96" t="s">
        <v>42</v>
      </c>
      <c r="C65" s="98">
        <v>3380.5</v>
      </c>
      <c r="D65" s="107" t="s">
        <v>8</v>
      </c>
      <c r="E65" s="152"/>
      <c r="F65" s="102">
        <f>ROUND(E65*C65,2)</f>
        <v>0</v>
      </c>
    </row>
    <row r="66" spans="1:6" s="40" customFormat="1" ht="15" customHeight="1" x14ac:dyDescent="0.2">
      <c r="A66" s="112"/>
      <c r="B66" s="114"/>
      <c r="C66" s="99"/>
      <c r="D66" s="108"/>
      <c r="E66" s="103"/>
      <c r="F66" s="104"/>
    </row>
    <row r="67" spans="1:6" s="40" customFormat="1" ht="15" customHeight="1" x14ac:dyDescent="0.2">
      <c r="A67" s="119" t="s">
        <v>100</v>
      </c>
      <c r="B67" s="96" t="s">
        <v>47</v>
      </c>
      <c r="C67" s="98">
        <v>7207.7</v>
      </c>
      <c r="D67" s="107" t="s">
        <v>8</v>
      </c>
      <c r="E67" s="152"/>
      <c r="F67" s="102">
        <f>ROUND(E67*C67,2)</f>
        <v>0</v>
      </c>
    </row>
    <row r="68" spans="1:6" s="40" customFormat="1" ht="15" customHeight="1" x14ac:dyDescent="0.2">
      <c r="A68" s="112"/>
      <c r="B68" s="114"/>
      <c r="C68" s="99"/>
      <c r="D68" s="108"/>
      <c r="E68" s="103"/>
      <c r="F68" s="104"/>
    </row>
    <row r="69" spans="1:6" s="40" customFormat="1" ht="31.5" customHeight="1" x14ac:dyDescent="0.2">
      <c r="A69" s="119" t="s">
        <v>101</v>
      </c>
      <c r="B69" s="96" t="s">
        <v>227</v>
      </c>
      <c r="C69" s="98">
        <v>504</v>
      </c>
      <c r="D69" s="107" t="s">
        <v>69</v>
      </c>
      <c r="E69" s="152"/>
      <c r="F69" s="102">
        <f>ROUND(E69*C69,2)</f>
        <v>0</v>
      </c>
    </row>
    <row r="70" spans="1:6" s="40" customFormat="1" ht="15" customHeight="1" x14ac:dyDescent="0.2">
      <c r="A70" s="112"/>
      <c r="B70" s="114"/>
      <c r="C70" s="99"/>
      <c r="D70" s="108"/>
      <c r="E70" s="103"/>
      <c r="F70" s="104"/>
    </row>
    <row r="71" spans="1:6" s="40" customFormat="1" ht="15" customHeight="1" x14ac:dyDescent="0.2">
      <c r="A71" s="119" t="s">
        <v>102</v>
      </c>
      <c r="B71" s="96" t="s">
        <v>154</v>
      </c>
      <c r="C71" s="98">
        <v>445</v>
      </c>
      <c r="D71" s="107" t="s">
        <v>69</v>
      </c>
      <c r="E71" s="152"/>
      <c r="F71" s="102">
        <f>ROUND(E71*C71,2)</f>
        <v>0</v>
      </c>
    </row>
    <row r="72" spans="1:6" s="40" customFormat="1" ht="15" customHeight="1" x14ac:dyDescent="0.2">
      <c r="A72" s="112"/>
      <c r="B72" s="114"/>
      <c r="C72" s="99"/>
      <c r="D72" s="108"/>
      <c r="E72" s="103"/>
      <c r="F72" s="104"/>
    </row>
    <row r="73" spans="1:6" s="40" customFormat="1" ht="15" x14ac:dyDescent="0.25">
      <c r="A73" s="286" t="s">
        <v>72</v>
      </c>
      <c r="B73" s="287"/>
      <c r="C73" s="287"/>
      <c r="D73" s="287"/>
      <c r="E73" s="287"/>
      <c r="F73" s="288"/>
    </row>
    <row r="74" spans="1:6" s="40" customFormat="1" ht="42.95" customHeight="1" x14ac:dyDescent="0.2">
      <c r="A74" s="119" t="s">
        <v>103</v>
      </c>
      <c r="B74" s="96" t="s">
        <v>83</v>
      </c>
      <c r="C74" s="98">
        <v>254</v>
      </c>
      <c r="D74" s="107" t="s">
        <v>69</v>
      </c>
      <c r="E74" s="152"/>
      <c r="F74" s="102">
        <f>ROUND(E74*C74,2)</f>
        <v>0</v>
      </c>
    </row>
    <row r="75" spans="1:6" s="40" customFormat="1" ht="15" customHeight="1" x14ac:dyDescent="0.2">
      <c r="A75" s="121"/>
      <c r="B75" s="90"/>
      <c r="C75" s="99"/>
      <c r="D75" s="108"/>
      <c r="E75" s="103"/>
      <c r="F75" s="104"/>
    </row>
    <row r="76" spans="1:6" s="40" customFormat="1" ht="15" x14ac:dyDescent="0.25">
      <c r="A76" s="286" t="s">
        <v>44</v>
      </c>
      <c r="B76" s="287"/>
      <c r="C76" s="287"/>
      <c r="D76" s="287"/>
      <c r="E76" s="287"/>
      <c r="F76" s="288"/>
    </row>
    <row r="77" spans="1:6" s="40" customFormat="1" ht="28.5" x14ac:dyDescent="0.2">
      <c r="A77" s="123" t="s">
        <v>193</v>
      </c>
      <c r="B77" s="96" t="s">
        <v>223</v>
      </c>
      <c r="C77" s="98">
        <v>56.2</v>
      </c>
      <c r="D77" s="107" t="s">
        <v>22</v>
      </c>
      <c r="E77" s="152"/>
      <c r="F77" s="102">
        <f>ROUND(E77*C77,2)</f>
        <v>0</v>
      </c>
    </row>
    <row r="78" spans="1:6" s="40" customFormat="1" ht="15" customHeight="1" x14ac:dyDescent="0.25">
      <c r="A78" s="93"/>
      <c r="B78" s="116"/>
      <c r="C78" s="39"/>
      <c r="D78" s="41"/>
      <c r="E78" s="44"/>
      <c r="F78" s="48"/>
    </row>
    <row r="79" spans="1:6" s="13" customFormat="1" ht="12.95" customHeight="1" x14ac:dyDescent="0.25">
      <c r="A79" s="55" t="s">
        <v>9</v>
      </c>
      <c r="B79" s="11" t="s">
        <v>21</v>
      </c>
      <c r="C79" s="12"/>
      <c r="D79" s="66"/>
      <c r="E79" s="66"/>
      <c r="F79" s="38">
        <f>+SUM(F77)+SUM(F65:F71)+SUM(F54:F62)+SUM(F74:F75)</f>
        <v>0</v>
      </c>
    </row>
    <row r="80" spans="1:6" s="13" customFormat="1" ht="12.95" customHeight="1" x14ac:dyDescent="0.25">
      <c r="A80" s="121"/>
      <c r="B80" s="90"/>
      <c r="C80" s="99"/>
      <c r="D80" s="108"/>
      <c r="E80" s="103"/>
      <c r="F80" s="104"/>
    </row>
    <row r="81" spans="1:6" s="40" customFormat="1" ht="15" customHeight="1" x14ac:dyDescent="0.2">
      <c r="A81" s="121"/>
      <c r="B81" s="90"/>
      <c r="C81" s="99"/>
      <c r="D81" s="108"/>
      <c r="E81" s="103"/>
      <c r="F81" s="104"/>
    </row>
    <row r="82" spans="1:6" s="34" customFormat="1" ht="15" customHeight="1" x14ac:dyDescent="0.25">
      <c r="A82" s="52" t="s">
        <v>37</v>
      </c>
      <c r="B82" s="8" t="s">
        <v>38</v>
      </c>
      <c r="C82" s="9"/>
      <c r="D82" s="65"/>
      <c r="E82" s="10"/>
      <c r="F82" s="10"/>
    </row>
    <row r="83" spans="1:6" s="34" customFormat="1" ht="15" customHeight="1" x14ac:dyDescent="0.2">
      <c r="A83" s="121"/>
      <c r="B83" s="90"/>
      <c r="C83" s="99"/>
      <c r="D83" s="108"/>
      <c r="E83" s="103"/>
      <c r="F83" s="104"/>
    </row>
    <row r="84" spans="1:6" s="34" customFormat="1" ht="15" customHeight="1" x14ac:dyDescent="0.25">
      <c r="A84" s="286" t="s">
        <v>203</v>
      </c>
      <c r="B84" s="287"/>
      <c r="C84" s="287"/>
      <c r="D84" s="287"/>
      <c r="E84" s="287"/>
      <c r="F84" s="288"/>
    </row>
    <row r="85" spans="1:6" s="34" customFormat="1" ht="28.5" x14ac:dyDescent="0.2">
      <c r="A85" s="123" t="s">
        <v>119</v>
      </c>
      <c r="B85" s="96" t="s">
        <v>232</v>
      </c>
      <c r="C85" s="98">
        <v>61</v>
      </c>
      <c r="D85" s="118" t="s">
        <v>69</v>
      </c>
      <c r="E85" s="152"/>
      <c r="F85" s="102">
        <f>ROUND(E85*C85,2)</f>
        <v>0</v>
      </c>
    </row>
    <row r="86" spans="1:6" s="35" customFormat="1" ht="15" customHeight="1" x14ac:dyDescent="0.25">
      <c r="A86" s="93"/>
      <c r="B86" s="116"/>
      <c r="C86" s="36"/>
      <c r="D86" s="18"/>
    </row>
    <row r="87" spans="1:6" s="35" customFormat="1" ht="15" customHeight="1" x14ac:dyDescent="0.25">
      <c r="A87" s="55" t="s">
        <v>37</v>
      </c>
      <c r="B87" s="11" t="s">
        <v>39</v>
      </c>
      <c r="C87" s="12"/>
      <c r="D87" s="66"/>
      <c r="E87" s="11"/>
      <c r="F87" s="38">
        <f>+SUM(F85:F85)</f>
        <v>0</v>
      </c>
    </row>
    <row r="88" spans="1:6" s="35" customFormat="1" ht="15" customHeight="1" x14ac:dyDescent="0.2">
      <c r="A88" s="121"/>
      <c r="B88" s="90"/>
      <c r="C88" s="99"/>
      <c r="D88" s="108"/>
      <c r="E88" s="103"/>
      <c r="F88" s="104"/>
    </row>
    <row r="89" spans="1:6" s="34" customFormat="1" ht="15" customHeight="1" x14ac:dyDescent="0.2">
      <c r="A89" s="121"/>
      <c r="B89" s="90"/>
      <c r="C89" s="99"/>
      <c r="D89" s="108"/>
      <c r="E89" s="103"/>
      <c r="F89" s="104"/>
    </row>
    <row r="90" spans="1:6" s="34" customFormat="1" ht="15" customHeight="1" x14ac:dyDescent="0.25">
      <c r="A90" s="52" t="s">
        <v>50</v>
      </c>
      <c r="B90" s="8" t="s">
        <v>163</v>
      </c>
      <c r="C90" s="9"/>
      <c r="D90" s="65"/>
      <c r="E90" s="10"/>
      <c r="F90" s="10"/>
    </row>
    <row r="91" spans="1:6" s="34" customFormat="1" ht="15" customHeight="1" x14ac:dyDescent="0.2">
      <c r="A91" s="121"/>
      <c r="B91" s="90"/>
      <c r="C91" s="99"/>
      <c r="D91" s="108"/>
      <c r="E91" s="103"/>
      <c r="F91" s="104"/>
    </row>
    <row r="92" spans="1:6" s="34" customFormat="1" ht="15" x14ac:dyDescent="0.25">
      <c r="A92" s="286" t="s">
        <v>167</v>
      </c>
      <c r="B92" s="287"/>
      <c r="C92" s="287"/>
      <c r="D92" s="287"/>
      <c r="E92" s="287"/>
      <c r="F92" s="288"/>
    </row>
    <row r="93" spans="1:6" s="34" customFormat="1" ht="42.75" x14ac:dyDescent="0.2">
      <c r="A93" s="123" t="s">
        <v>116</v>
      </c>
      <c r="B93" s="96" t="s">
        <v>212</v>
      </c>
      <c r="C93" s="98">
        <v>75</v>
      </c>
      <c r="D93" s="107" t="s">
        <v>69</v>
      </c>
      <c r="E93" s="152"/>
      <c r="F93" s="102">
        <f>ROUND(E93*C93,2)</f>
        <v>0</v>
      </c>
    </row>
    <row r="94" spans="1:6" s="34" customFormat="1" ht="15" customHeight="1" x14ac:dyDescent="0.2">
      <c r="A94" s="121"/>
      <c r="B94" s="90"/>
      <c r="C94" s="99"/>
      <c r="D94" s="108"/>
      <c r="E94" s="103"/>
      <c r="F94" s="104"/>
    </row>
    <row r="95" spans="1:6" s="34" customFormat="1" ht="15" customHeight="1" x14ac:dyDescent="0.25">
      <c r="A95" s="55">
        <v>5</v>
      </c>
      <c r="B95" s="11" t="s">
        <v>164</v>
      </c>
      <c r="C95" s="12"/>
      <c r="D95" s="66"/>
      <c r="E95" s="11"/>
      <c r="F95" s="38">
        <f>+SUM(F93:F93)</f>
        <v>0</v>
      </c>
    </row>
    <row r="96" spans="1:6" s="34" customFormat="1" ht="15" customHeight="1" x14ac:dyDescent="0.2">
      <c r="A96" s="121"/>
      <c r="B96" s="90"/>
      <c r="C96" s="99"/>
      <c r="D96" s="108"/>
      <c r="E96" s="103"/>
      <c r="F96" s="104"/>
    </row>
    <row r="97" spans="1:43" s="34" customFormat="1" ht="15" customHeight="1" x14ac:dyDescent="0.2">
      <c r="A97" s="121"/>
      <c r="B97" s="90"/>
      <c r="C97" s="99"/>
      <c r="D97" s="108"/>
      <c r="E97" s="103"/>
      <c r="F97" s="104"/>
    </row>
    <row r="98" spans="1:43" s="40" customFormat="1" ht="15" x14ac:dyDescent="0.25">
      <c r="A98" s="52" t="s">
        <v>19</v>
      </c>
      <c r="B98" s="8" t="s">
        <v>27</v>
      </c>
      <c r="C98" s="9"/>
      <c r="D98" s="65"/>
      <c r="E98" s="10"/>
      <c r="F98" s="10"/>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row>
    <row r="99" spans="1:43" s="34" customFormat="1" ht="14.25" x14ac:dyDescent="0.2">
      <c r="A99" s="121"/>
      <c r="B99" s="90"/>
      <c r="C99" s="99"/>
      <c r="D99" s="108"/>
      <c r="E99" s="103"/>
      <c r="F99" s="104"/>
    </row>
    <row r="100" spans="1:43" s="34" customFormat="1" ht="15" x14ac:dyDescent="0.25">
      <c r="A100" s="286" t="s">
        <v>74</v>
      </c>
      <c r="B100" s="287"/>
      <c r="C100" s="287"/>
      <c r="D100" s="287"/>
      <c r="E100" s="287"/>
      <c r="F100" s="288"/>
    </row>
    <row r="101" spans="1:43" s="34" customFormat="1" ht="14.25" x14ac:dyDescent="0.2">
      <c r="A101" s="123" t="s">
        <v>117</v>
      </c>
      <c r="B101" s="96" t="s">
        <v>137</v>
      </c>
      <c r="C101" s="98">
        <v>1</v>
      </c>
      <c r="D101" s="107" t="s">
        <v>6</v>
      </c>
      <c r="E101" s="152"/>
      <c r="F101" s="102">
        <f>ROUND(E101*C101,2)</f>
        <v>0</v>
      </c>
    </row>
    <row r="102" spans="1:43" s="34" customFormat="1" ht="14.25" x14ac:dyDescent="0.2">
      <c r="A102" s="121"/>
      <c r="B102" s="90"/>
      <c r="C102" s="99"/>
      <c r="D102" s="108"/>
      <c r="E102" s="103"/>
      <c r="F102" s="104"/>
    </row>
    <row r="103" spans="1:43" s="34" customFormat="1" ht="14.25" x14ac:dyDescent="0.2">
      <c r="A103" s="123" t="s">
        <v>104</v>
      </c>
      <c r="B103" s="96" t="s">
        <v>183</v>
      </c>
      <c r="C103" s="98">
        <v>1</v>
      </c>
      <c r="D103" s="107" t="s">
        <v>6</v>
      </c>
      <c r="E103" s="152"/>
      <c r="F103" s="102">
        <f>ROUND(E103*C103,2)</f>
        <v>0</v>
      </c>
    </row>
    <row r="104" spans="1:43" s="34" customFormat="1" ht="14.25" x14ac:dyDescent="0.2">
      <c r="A104" s="121"/>
      <c r="B104" s="90"/>
      <c r="C104" s="99"/>
      <c r="D104" s="108"/>
      <c r="E104" s="103"/>
      <c r="F104" s="104"/>
    </row>
    <row r="105" spans="1:43" s="34" customFormat="1" ht="28.5" x14ac:dyDescent="0.2">
      <c r="A105" s="123" t="s">
        <v>105</v>
      </c>
      <c r="B105" s="96" t="s">
        <v>198</v>
      </c>
      <c r="C105" s="98">
        <v>2</v>
      </c>
      <c r="D105" s="107" t="s">
        <v>6</v>
      </c>
      <c r="E105" s="152"/>
      <c r="F105" s="102">
        <f>ROUND(E105*C105,2)</f>
        <v>0</v>
      </c>
    </row>
    <row r="106" spans="1:43" s="34" customFormat="1" ht="14.25" x14ac:dyDescent="0.2">
      <c r="A106" s="121"/>
      <c r="B106" s="90"/>
      <c r="C106" s="99"/>
      <c r="D106" s="108"/>
      <c r="E106" s="103"/>
      <c r="F106" s="104"/>
    </row>
    <row r="107" spans="1:43" s="40" customFormat="1" ht="15" x14ac:dyDescent="0.25">
      <c r="A107" s="286" t="s">
        <v>28</v>
      </c>
      <c r="B107" s="287"/>
      <c r="C107" s="287"/>
      <c r="D107" s="287"/>
      <c r="E107" s="287"/>
      <c r="F107" s="288"/>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row>
    <row r="108" spans="1:43" s="40" customFormat="1" ht="42.75" x14ac:dyDescent="0.2">
      <c r="A108" s="119" t="s">
        <v>106</v>
      </c>
      <c r="B108" s="96" t="s">
        <v>123</v>
      </c>
      <c r="C108" s="98">
        <v>1420</v>
      </c>
      <c r="D108" s="107" t="s">
        <v>69</v>
      </c>
      <c r="E108" s="152"/>
      <c r="F108" s="102">
        <f>ROUND(E108*C108,2)</f>
        <v>0</v>
      </c>
    </row>
    <row r="109" spans="1:43" s="40" customFormat="1" ht="14.25" x14ac:dyDescent="0.2">
      <c r="A109" s="121"/>
      <c r="B109" s="90"/>
      <c r="C109" s="99"/>
      <c r="D109" s="108"/>
      <c r="E109" s="103"/>
      <c r="F109" s="10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row>
    <row r="110" spans="1:43" s="40" customFormat="1" ht="42.75" x14ac:dyDescent="0.2">
      <c r="A110" s="123" t="s">
        <v>107</v>
      </c>
      <c r="B110" s="96" t="s">
        <v>217</v>
      </c>
      <c r="C110" s="98">
        <v>5</v>
      </c>
      <c r="D110" s="107" t="s">
        <v>69</v>
      </c>
      <c r="E110" s="152"/>
      <c r="F110" s="102">
        <f>ROUND(E110*C110,2)</f>
        <v>0</v>
      </c>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row>
    <row r="111" spans="1:43" s="34" customFormat="1" ht="14.25" x14ac:dyDescent="0.2">
      <c r="A111" s="121"/>
      <c r="B111" s="90"/>
      <c r="C111" s="99"/>
      <c r="D111" s="108"/>
      <c r="E111" s="103"/>
      <c r="F111" s="104"/>
    </row>
    <row r="112" spans="1:43" s="34" customFormat="1" ht="15" x14ac:dyDescent="0.25">
      <c r="A112" s="286" t="s">
        <v>45</v>
      </c>
      <c r="B112" s="287"/>
      <c r="C112" s="287"/>
      <c r="D112" s="287"/>
      <c r="E112" s="287"/>
      <c r="F112" s="288"/>
    </row>
    <row r="113" spans="1:6" s="40" customFormat="1" ht="14.25" x14ac:dyDescent="0.2">
      <c r="A113" s="119" t="s">
        <v>118</v>
      </c>
      <c r="B113" s="96" t="s">
        <v>75</v>
      </c>
      <c r="C113" s="98">
        <v>11</v>
      </c>
      <c r="D113" s="107" t="s">
        <v>6</v>
      </c>
      <c r="E113" s="152"/>
      <c r="F113" s="102">
        <f>ROUND(E113*C113,2)</f>
        <v>0</v>
      </c>
    </row>
    <row r="114" spans="1:6" s="34" customFormat="1" ht="14.25" x14ac:dyDescent="0.2">
      <c r="A114" s="121"/>
      <c r="B114" s="90"/>
      <c r="C114" s="99"/>
      <c r="D114" s="108"/>
      <c r="E114" s="103"/>
      <c r="F114" s="104"/>
    </row>
    <row r="115" spans="1:6" s="40" customFormat="1" ht="28.5" x14ac:dyDescent="0.2">
      <c r="A115" s="119" t="s">
        <v>168</v>
      </c>
      <c r="B115" s="96" t="s">
        <v>48</v>
      </c>
      <c r="C115" s="98">
        <v>6</v>
      </c>
      <c r="D115" s="107" t="s">
        <v>6</v>
      </c>
      <c r="E115" s="152"/>
      <c r="F115" s="102">
        <f>ROUND(E115*C115,2)</f>
        <v>0</v>
      </c>
    </row>
    <row r="116" spans="1:6" s="34" customFormat="1" ht="14.25" x14ac:dyDescent="0.2">
      <c r="A116" s="121"/>
      <c r="B116" s="90"/>
      <c r="C116" s="99"/>
      <c r="D116" s="108"/>
      <c r="E116" s="103"/>
      <c r="F116" s="104"/>
    </row>
    <row r="117" spans="1:6" s="34" customFormat="1" ht="28.5" x14ac:dyDescent="0.2">
      <c r="A117" s="119" t="s">
        <v>108</v>
      </c>
      <c r="B117" s="96" t="s">
        <v>76</v>
      </c>
      <c r="C117" s="98">
        <v>6</v>
      </c>
      <c r="D117" s="107" t="s">
        <v>6</v>
      </c>
      <c r="E117" s="152"/>
      <c r="F117" s="102">
        <f>ROUND(E117*C117,2)</f>
        <v>0</v>
      </c>
    </row>
    <row r="118" spans="1:6" s="34" customFormat="1" ht="14.25" x14ac:dyDescent="0.2">
      <c r="A118" s="121"/>
      <c r="B118" s="90"/>
      <c r="C118" s="99"/>
      <c r="D118" s="108"/>
      <c r="E118" s="103"/>
      <c r="F118" s="104"/>
    </row>
    <row r="119" spans="1:6" s="34" customFormat="1" ht="15" x14ac:dyDescent="0.25">
      <c r="A119" s="286" t="s">
        <v>201</v>
      </c>
      <c r="B119" s="287"/>
      <c r="C119" s="287"/>
      <c r="D119" s="287"/>
      <c r="E119" s="287"/>
      <c r="F119" s="288"/>
    </row>
    <row r="120" spans="1:6" s="34" customFormat="1" ht="14.25" x14ac:dyDescent="0.2">
      <c r="A120" s="119" t="s">
        <v>109</v>
      </c>
      <c r="B120" s="96" t="s">
        <v>161</v>
      </c>
      <c r="C120" s="98">
        <v>1</v>
      </c>
      <c r="D120" s="107" t="s">
        <v>6</v>
      </c>
      <c r="E120" s="152"/>
      <c r="F120" s="102">
        <f>ROUND(E120*C120,2)</f>
        <v>0</v>
      </c>
    </row>
    <row r="121" spans="1:6" s="34" customFormat="1" ht="14.25" x14ac:dyDescent="0.2">
      <c r="A121" s="121"/>
      <c r="B121" s="90"/>
      <c r="C121" s="99"/>
      <c r="D121" s="108"/>
      <c r="E121" s="103"/>
      <c r="F121" s="104"/>
    </row>
    <row r="122" spans="1:6" s="34" customFormat="1" ht="28.5" x14ac:dyDescent="0.2">
      <c r="A122" s="119" t="s">
        <v>110</v>
      </c>
      <c r="B122" s="96" t="s">
        <v>165</v>
      </c>
      <c r="C122" s="98">
        <v>154</v>
      </c>
      <c r="D122" s="107" t="s">
        <v>69</v>
      </c>
      <c r="E122" s="152"/>
      <c r="F122" s="102">
        <f>ROUND(E122*C122,2)</f>
        <v>0</v>
      </c>
    </row>
    <row r="123" spans="1:6" s="34" customFormat="1" ht="14.25" x14ac:dyDescent="0.2">
      <c r="A123" s="121"/>
      <c r="B123" s="90"/>
      <c r="C123" s="99"/>
      <c r="D123" s="108"/>
      <c r="E123" s="103"/>
      <c r="F123" s="104"/>
    </row>
    <row r="124" spans="1:6" s="34" customFormat="1" ht="14.25" x14ac:dyDescent="0.2">
      <c r="A124" s="119" t="s">
        <v>143</v>
      </c>
      <c r="B124" s="96" t="s">
        <v>213</v>
      </c>
      <c r="C124" s="98">
        <v>45</v>
      </c>
      <c r="D124" s="107" t="s">
        <v>69</v>
      </c>
      <c r="E124" s="152"/>
      <c r="F124" s="102">
        <f>ROUND(E124*C124,2)</f>
        <v>0</v>
      </c>
    </row>
    <row r="125" spans="1:6" s="13" customFormat="1" ht="12.95" customHeight="1" x14ac:dyDescent="0.25">
      <c r="A125" s="121"/>
      <c r="B125" s="90"/>
      <c r="C125" s="99"/>
      <c r="D125" s="108"/>
      <c r="E125" s="103"/>
      <c r="F125" s="104"/>
    </row>
    <row r="126" spans="1:6" s="13" customFormat="1" ht="12.95" customHeight="1" x14ac:dyDescent="0.25">
      <c r="A126" s="55" t="s">
        <v>19</v>
      </c>
      <c r="B126" s="11" t="s">
        <v>29</v>
      </c>
      <c r="C126" s="12"/>
      <c r="D126" s="66"/>
      <c r="E126" s="11"/>
      <c r="F126" s="38">
        <f>+SUM(F113:F124)+SUM(F108:F110)+SUM(F101:F105)</f>
        <v>0</v>
      </c>
    </row>
    <row r="127" spans="1:6" s="40" customFormat="1" ht="15" customHeight="1" x14ac:dyDescent="0.2">
      <c r="A127" s="121"/>
      <c r="B127" s="90"/>
      <c r="C127" s="99"/>
      <c r="D127" s="108"/>
      <c r="E127" s="103"/>
      <c r="F127" s="104"/>
    </row>
    <row r="128" spans="1:6" s="34" customFormat="1" ht="15" customHeight="1" x14ac:dyDescent="0.2">
      <c r="A128" s="121"/>
      <c r="B128" s="90"/>
      <c r="C128" s="99"/>
      <c r="D128" s="108"/>
      <c r="E128" s="103"/>
      <c r="F128" s="104"/>
    </row>
    <row r="129" spans="1:6" s="37" customFormat="1" ht="15" customHeight="1" x14ac:dyDescent="0.25">
      <c r="A129" s="52" t="s">
        <v>20</v>
      </c>
      <c r="B129" s="8" t="s">
        <v>16</v>
      </c>
      <c r="C129" s="9"/>
      <c r="D129" s="65"/>
      <c r="E129" s="10"/>
      <c r="F129" s="10"/>
    </row>
    <row r="130" spans="1:6" s="34" customFormat="1" ht="14.25" x14ac:dyDescent="0.2">
      <c r="A130" s="121"/>
      <c r="B130" s="90"/>
      <c r="C130" s="99"/>
      <c r="D130" s="108"/>
      <c r="E130" s="103"/>
      <c r="F130" s="104"/>
    </row>
    <row r="131" spans="1:6" s="40" customFormat="1" ht="15" customHeight="1" x14ac:dyDescent="0.25">
      <c r="A131" s="289" t="s">
        <v>30</v>
      </c>
      <c r="B131" s="289"/>
      <c r="C131" s="289"/>
      <c r="D131" s="289"/>
      <c r="E131" s="289"/>
      <c r="F131" s="289"/>
    </row>
    <row r="132" spans="1:6" s="40" customFormat="1" ht="14.25" x14ac:dyDescent="0.2">
      <c r="A132" s="119" t="s">
        <v>144</v>
      </c>
      <c r="B132" s="96" t="s">
        <v>182</v>
      </c>
      <c r="C132" s="98">
        <v>1</v>
      </c>
      <c r="D132" s="107" t="s">
        <v>6</v>
      </c>
      <c r="E132" s="152"/>
      <c r="F132" s="102">
        <f>ROUND(E132*C132,2)</f>
        <v>0</v>
      </c>
    </row>
    <row r="133" spans="1:6" s="40" customFormat="1" ht="14.25" x14ac:dyDescent="0.2">
      <c r="A133" s="121"/>
      <c r="B133" s="90"/>
      <c r="C133" s="99"/>
      <c r="D133" s="108"/>
      <c r="E133" s="103"/>
      <c r="F133" s="104"/>
    </row>
    <row r="134" spans="1:6" s="40" customFormat="1" ht="14.25" x14ac:dyDescent="0.2">
      <c r="A134" s="119" t="s">
        <v>145</v>
      </c>
      <c r="B134" s="96" t="s">
        <v>46</v>
      </c>
      <c r="C134" s="98">
        <v>1</v>
      </c>
      <c r="D134" s="107" t="s">
        <v>6</v>
      </c>
      <c r="E134" s="152"/>
      <c r="F134" s="102">
        <f>ROUND(E134*C134,2)</f>
        <v>0</v>
      </c>
    </row>
    <row r="135" spans="1:6" s="13" customFormat="1" ht="12.95" customHeight="1" x14ac:dyDescent="0.25">
      <c r="A135" s="121"/>
      <c r="B135" s="90"/>
      <c r="C135" s="99"/>
      <c r="D135" s="108"/>
      <c r="E135" s="103"/>
      <c r="F135" s="104"/>
    </row>
    <row r="136" spans="1:6" s="40" customFormat="1" ht="15" x14ac:dyDescent="0.25">
      <c r="A136" s="55" t="s">
        <v>20</v>
      </c>
      <c r="B136" s="11" t="s">
        <v>17</v>
      </c>
      <c r="C136" s="12"/>
      <c r="D136" s="66"/>
      <c r="E136" s="11"/>
      <c r="F136" s="38">
        <f>+SUM(F132:F135)</f>
        <v>0</v>
      </c>
    </row>
    <row r="137" spans="1:6" s="13" customFormat="1" ht="15" customHeight="1" x14ac:dyDescent="0.25">
      <c r="A137" s="121"/>
      <c r="B137" s="90"/>
      <c r="C137" s="99"/>
      <c r="D137" s="108"/>
      <c r="E137" s="103"/>
      <c r="F137" s="104"/>
    </row>
    <row r="138" spans="1:6" s="13" customFormat="1" ht="15" customHeight="1" x14ac:dyDescent="0.25">
      <c r="A138" s="55" t="s">
        <v>26</v>
      </c>
      <c r="B138" s="11" t="s">
        <v>49</v>
      </c>
      <c r="C138" s="11"/>
      <c r="D138" s="66"/>
      <c r="E138" s="38"/>
      <c r="F138" s="38">
        <f>ROUND(0.1*(F126+F87+F79+F48+F33+F95+F136),2)</f>
        <v>500</v>
      </c>
    </row>
    <row r="139" spans="1:6" s="34" customFormat="1" ht="15" customHeight="1" x14ac:dyDescent="0.2">
      <c r="A139" s="121"/>
      <c r="B139" s="90"/>
      <c r="C139" s="99"/>
      <c r="D139" s="108"/>
      <c r="E139" s="103"/>
      <c r="F139" s="104"/>
    </row>
    <row r="140" spans="1:6" s="37" customFormat="1" ht="15" customHeight="1" x14ac:dyDescent="0.25">
      <c r="A140" s="52"/>
      <c r="B140" s="8" t="s">
        <v>23</v>
      </c>
      <c r="C140" s="9"/>
      <c r="D140" s="65"/>
      <c r="E140" s="10"/>
      <c r="F140" s="10"/>
    </row>
    <row r="141" spans="1:6" s="35" customFormat="1" ht="15" x14ac:dyDescent="0.25">
      <c r="A141" s="59" t="s">
        <v>5</v>
      </c>
      <c r="B141" s="43" t="s">
        <v>12</v>
      </c>
      <c r="C141" s="39"/>
      <c r="D141" s="41"/>
      <c r="E141" s="44"/>
      <c r="F141" s="26">
        <f>+F33</f>
        <v>5000</v>
      </c>
    </row>
    <row r="142" spans="1:6" s="37" customFormat="1" ht="3" customHeight="1" x14ac:dyDescent="0.25">
      <c r="A142" s="57"/>
      <c r="B142" s="21"/>
      <c r="C142" s="36"/>
      <c r="D142" s="18"/>
      <c r="E142" s="22"/>
      <c r="F142" s="21"/>
    </row>
    <row r="143" spans="1:6" s="35" customFormat="1" ht="15" x14ac:dyDescent="0.25">
      <c r="A143" s="59" t="s">
        <v>7</v>
      </c>
      <c r="B143" s="43" t="s">
        <v>13</v>
      </c>
      <c r="C143" s="39"/>
      <c r="D143" s="41"/>
      <c r="E143" s="44"/>
      <c r="F143" s="26">
        <f>+F48</f>
        <v>0</v>
      </c>
    </row>
    <row r="144" spans="1:6" s="37" customFormat="1" ht="3" customHeight="1" x14ac:dyDescent="0.25">
      <c r="A144" s="60"/>
      <c r="B144" s="21"/>
      <c r="C144" s="35"/>
      <c r="D144" s="18"/>
      <c r="E144" s="20"/>
      <c r="F144" s="21"/>
    </row>
    <row r="145" spans="1:6" s="37" customFormat="1" ht="15" x14ac:dyDescent="0.25">
      <c r="A145" s="59" t="s">
        <v>9</v>
      </c>
      <c r="B145" s="43" t="s">
        <v>14</v>
      </c>
      <c r="C145" s="39"/>
      <c r="D145" s="41"/>
      <c r="E145" s="44"/>
      <c r="F145" s="26">
        <f>+F79</f>
        <v>0</v>
      </c>
    </row>
    <row r="146" spans="1:6" s="37" customFormat="1" ht="3" customHeight="1" x14ac:dyDescent="0.25">
      <c r="A146" s="59"/>
      <c r="B146" s="43"/>
      <c r="C146" s="39"/>
      <c r="D146" s="41"/>
      <c r="E146" s="44"/>
      <c r="F146" s="26"/>
    </row>
    <row r="147" spans="1:6" s="35" customFormat="1" ht="15" x14ac:dyDescent="0.25">
      <c r="A147" s="59" t="s">
        <v>37</v>
      </c>
      <c r="B147" s="43" t="s">
        <v>38</v>
      </c>
      <c r="C147" s="39"/>
      <c r="D147" s="41"/>
      <c r="E147" s="44"/>
      <c r="F147" s="26">
        <f>+F87</f>
        <v>0</v>
      </c>
    </row>
    <row r="148" spans="1:6" s="35" customFormat="1" ht="3" customHeight="1" x14ac:dyDescent="0.25">
      <c r="A148" s="57"/>
      <c r="B148" s="21"/>
      <c r="C148" s="36"/>
      <c r="D148" s="18"/>
      <c r="E148" s="22"/>
      <c r="F148" s="21"/>
    </row>
    <row r="149" spans="1:6" s="35" customFormat="1" ht="15" x14ac:dyDescent="0.25">
      <c r="A149" s="59" t="s">
        <v>50</v>
      </c>
      <c r="B149" s="43" t="s">
        <v>163</v>
      </c>
      <c r="C149" s="39"/>
      <c r="D149" s="41"/>
      <c r="E149" s="44"/>
      <c r="F149" s="26">
        <f>F95</f>
        <v>0</v>
      </c>
    </row>
    <row r="150" spans="1:6" s="37" customFormat="1" ht="3" customHeight="1" x14ac:dyDescent="0.25">
      <c r="A150" s="57"/>
      <c r="B150" s="21"/>
      <c r="C150" s="36"/>
      <c r="D150" s="18"/>
      <c r="E150" s="22"/>
      <c r="F150" s="21"/>
    </row>
    <row r="151" spans="1:6" s="35" customFormat="1" ht="15" x14ac:dyDescent="0.25">
      <c r="A151" s="59" t="s">
        <v>19</v>
      </c>
      <c r="B151" s="43" t="s">
        <v>27</v>
      </c>
      <c r="C151" s="39"/>
      <c r="D151" s="41"/>
      <c r="E151" s="44"/>
      <c r="F151" s="26">
        <f>+F126</f>
        <v>0</v>
      </c>
    </row>
    <row r="152" spans="1:6" s="37" customFormat="1" ht="3" customHeight="1" x14ac:dyDescent="0.25">
      <c r="A152" s="60"/>
      <c r="B152" s="21"/>
      <c r="C152" s="35"/>
      <c r="D152" s="18"/>
      <c r="E152" s="20"/>
      <c r="F152" s="21"/>
    </row>
    <row r="153" spans="1:6" s="35" customFormat="1" ht="15" x14ac:dyDescent="0.25">
      <c r="A153" s="59" t="s">
        <v>20</v>
      </c>
      <c r="B153" s="43" t="s">
        <v>16</v>
      </c>
      <c r="C153" s="39"/>
      <c r="D153" s="41"/>
      <c r="E153" s="44"/>
      <c r="F153" s="26">
        <f>+F136</f>
        <v>0</v>
      </c>
    </row>
    <row r="154" spans="1:6" s="37" customFormat="1" ht="3" customHeight="1" x14ac:dyDescent="0.25">
      <c r="A154" s="60"/>
      <c r="B154" s="21"/>
      <c r="C154" s="36"/>
      <c r="D154" s="18"/>
      <c r="E154" s="22"/>
      <c r="F154" s="21"/>
    </row>
    <row r="155" spans="1:6" s="34" customFormat="1" ht="15" customHeight="1" thickBot="1" x14ac:dyDescent="0.3">
      <c r="A155" s="61" t="s">
        <v>26</v>
      </c>
      <c r="B155" s="28" t="s">
        <v>24</v>
      </c>
      <c r="C155" s="23"/>
      <c r="D155" s="24"/>
      <c r="E155" s="25"/>
      <c r="F155" s="27">
        <f>+F138</f>
        <v>500</v>
      </c>
    </row>
    <row r="156" spans="1:6" s="34" customFormat="1" ht="15" customHeight="1" x14ac:dyDescent="0.25">
      <c r="A156" s="57"/>
      <c r="B156" s="3" t="s">
        <v>10</v>
      </c>
      <c r="C156" s="36"/>
      <c r="D156" s="18"/>
      <c r="E156" s="35"/>
      <c r="F156" s="15">
        <f>SUM(F141:F155)</f>
        <v>5500</v>
      </c>
    </row>
    <row r="157" spans="1:6" s="34" customFormat="1" ht="15" customHeight="1" thickBot="1" x14ac:dyDescent="0.25">
      <c r="A157" s="62"/>
      <c r="B157" s="29" t="s">
        <v>25</v>
      </c>
      <c r="C157" s="30">
        <v>0.22</v>
      </c>
      <c r="D157" s="68"/>
      <c r="E157" s="29"/>
      <c r="F157" s="31">
        <f>ROUND(F156*C157,2)</f>
        <v>1210</v>
      </c>
    </row>
    <row r="158" spans="1:6" s="34" customFormat="1" ht="15" customHeight="1" x14ac:dyDescent="0.25">
      <c r="A158" s="51"/>
      <c r="B158" s="16" t="s">
        <v>11</v>
      </c>
      <c r="C158" s="7"/>
      <c r="D158" s="63"/>
      <c r="E158" s="33"/>
      <c r="F158" s="15">
        <f>+F157+F156</f>
        <v>6710</v>
      </c>
    </row>
    <row r="159" spans="1:6" s="34" customFormat="1" ht="15" customHeight="1" x14ac:dyDescent="0.2">
      <c r="A159" s="51"/>
      <c r="B159" s="32"/>
      <c r="C159" s="32"/>
      <c r="D159" s="69"/>
      <c r="E159" s="32"/>
      <c r="F159" s="32"/>
    </row>
    <row r="160" spans="1:6" s="34" customFormat="1" ht="15" customHeight="1" x14ac:dyDescent="0.2">
      <c r="A160" s="58"/>
      <c r="B160" s="33"/>
      <c r="C160" s="17"/>
      <c r="D160" s="69"/>
      <c r="E160" s="32"/>
      <c r="F160" s="32"/>
    </row>
    <row r="161" spans="1:6" s="34" customFormat="1" ht="11.85" customHeight="1" x14ac:dyDescent="0.2">
      <c r="A161" s="58"/>
      <c r="B161" s="32"/>
      <c r="C161" s="17"/>
      <c r="D161" s="69"/>
      <c r="E161" s="32"/>
      <c r="F161" s="32"/>
    </row>
    <row r="162" spans="1:6" s="34" customFormat="1" ht="11.85" customHeight="1" x14ac:dyDescent="0.2">
      <c r="A162" s="58"/>
      <c r="B162" s="32"/>
      <c r="C162" s="17"/>
      <c r="D162" s="69"/>
      <c r="E162" s="32"/>
      <c r="F162" s="32"/>
    </row>
    <row r="163" spans="1:6" s="34" customFormat="1" ht="11.85" customHeight="1" x14ac:dyDescent="0.2">
      <c r="A163" s="58"/>
      <c r="B163" s="49"/>
      <c r="C163" s="17"/>
      <c r="D163" s="69"/>
      <c r="E163" s="32"/>
      <c r="F163" s="32"/>
    </row>
    <row r="164" spans="1:6" ht="11.85" customHeight="1" x14ac:dyDescent="0.2">
      <c r="A164" s="32"/>
      <c r="B164" s="49"/>
      <c r="C164" s="17"/>
      <c r="E164" s="32"/>
      <c r="F164" s="32"/>
    </row>
  </sheetData>
  <sheetProtection algorithmName="SHA-512" hashValue="ueh07NaIeZ+LwHyB3QOiVA7oVoh3ZT657XFnN4Fge6J6Zxt33M8VNoqFqp3gHkUlBUoFC9g9ol+j/U+sNYN8Rg==" saltValue="X6exIO7XHLpyns9TK59bCQ==" spinCount="100000" sheet="1" selectLockedCells="1"/>
  <mergeCells count="18">
    <mergeCell ref="A131:F131"/>
    <mergeCell ref="A92:F92"/>
    <mergeCell ref="A100:F100"/>
    <mergeCell ref="A107:F107"/>
    <mergeCell ref="A112:F112"/>
    <mergeCell ref="A119:F119"/>
    <mergeCell ref="A84:F84"/>
    <mergeCell ref="A1:F1"/>
    <mergeCell ref="A2:F2"/>
    <mergeCell ref="A8:F8"/>
    <mergeCell ref="A11:F11"/>
    <mergeCell ref="A28:F28"/>
    <mergeCell ref="A38:F38"/>
    <mergeCell ref="A43:F43"/>
    <mergeCell ref="A53:F53"/>
    <mergeCell ref="A64:F64"/>
    <mergeCell ref="A73:F73"/>
    <mergeCell ref="A76:F76"/>
  </mergeCells>
  <dataValidations count="1">
    <dataValidation type="custom" allowBlank="1" showInputMessage="1" showErrorMessage="1" errorTitle="Preverite vnos" error="Cena/e.m je po Navodilih za pripravo ponudbe potrebno vnesti na dve decimalni mesti." sqref="E9 E12 E14 E16 E18 E20 E22 E24 E26 E31 E39 E41 E44 E46 E54 E56 E58 E60 E62 E65 E67 E69 E71 E74 E77 E85 E93 E101 E103 E105 E108 E110 E113 E115 E117 E120 E122 E124 E132 E134" xr:uid="{2A8C2BC1-6674-4C97-B7EF-30DCA6285F7C}">
      <formula1>E9=ROUND(E9,2)</formula1>
    </dataValidation>
  </dataValidations>
  <pageMargins left="0.23622047244094491" right="0.23622047244094491" top="0.74803149606299213" bottom="0.74803149606299213" header="0.31496062992125984" footer="0.31496062992125984"/>
  <pageSetup paperSize="9" scale="73" fitToHeight="0" orientation="portrait" r:id="rId1"/>
  <rowBreaks count="2" manualBreakCount="2">
    <brk id="50" max="5" man="1"/>
    <brk id="9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173"/>
  <sheetViews>
    <sheetView zoomScaleNormal="100" zoomScaleSheetLayoutView="55" zoomScalePageLayoutView="80" workbookViewId="0">
      <selection activeCell="E71" sqref="E71"/>
    </sheetView>
  </sheetViews>
  <sheetFormatPr defaultColWidth="8.85546875" defaultRowHeight="11.85" customHeight="1" x14ac:dyDescent="0.2"/>
  <cols>
    <col min="1" max="1" width="3.85546875" style="262" bestFit="1" customWidth="1"/>
    <col min="2" max="2" width="92.85546875" style="262" customWidth="1"/>
    <col min="3" max="3" width="10.5703125" style="263" bestFit="1" customWidth="1"/>
    <col min="4" max="4" width="6.85546875" style="258" customWidth="1"/>
    <col min="5" max="5" width="14.7109375" style="262" bestFit="1" customWidth="1"/>
    <col min="6" max="6" width="11.28515625" style="262" bestFit="1" customWidth="1"/>
    <col min="7" max="16384" width="8.85546875" style="153"/>
  </cols>
  <sheetData>
    <row r="1" spans="1:8" ht="36" customHeight="1" x14ac:dyDescent="0.2">
      <c r="A1" s="294" t="s">
        <v>68</v>
      </c>
      <c r="B1" s="294"/>
      <c r="C1" s="294"/>
      <c r="D1" s="294"/>
      <c r="E1" s="294"/>
      <c r="F1" s="294"/>
    </row>
    <row r="2" spans="1:8" ht="18" x14ac:dyDescent="0.2">
      <c r="A2" s="294" t="s">
        <v>177</v>
      </c>
      <c r="B2" s="294"/>
      <c r="C2" s="294"/>
      <c r="D2" s="294"/>
      <c r="E2" s="294"/>
      <c r="F2" s="294"/>
    </row>
    <row r="3" spans="1:8" ht="18" customHeight="1" x14ac:dyDescent="0.25">
      <c r="A3" s="154"/>
      <c r="B3" s="154"/>
      <c r="C3" s="154"/>
      <c r="D3" s="154"/>
      <c r="E3" s="154"/>
      <c r="F3" s="154"/>
    </row>
    <row r="4" spans="1:8" s="160" customFormat="1" ht="15" customHeight="1" x14ac:dyDescent="0.25">
      <c r="A4" s="155" t="s">
        <v>114</v>
      </c>
      <c r="B4" s="156" t="s">
        <v>0</v>
      </c>
      <c r="C4" s="157" t="s">
        <v>1</v>
      </c>
      <c r="D4" s="158" t="s">
        <v>2</v>
      </c>
      <c r="E4" s="159" t="s">
        <v>3</v>
      </c>
      <c r="F4" s="159" t="s">
        <v>4</v>
      </c>
    </row>
    <row r="5" spans="1:8" s="160" customFormat="1" ht="15" customHeight="1" x14ac:dyDescent="0.2">
      <c r="A5" s="161"/>
      <c r="B5" s="162"/>
      <c r="C5" s="163"/>
      <c r="D5" s="164"/>
      <c r="E5" s="165"/>
      <c r="F5" s="166"/>
    </row>
    <row r="6" spans="1:8" s="160" customFormat="1" ht="15" customHeight="1" x14ac:dyDescent="0.25">
      <c r="A6" s="167" t="s">
        <v>5</v>
      </c>
      <c r="B6" s="168" t="s">
        <v>12</v>
      </c>
      <c r="C6" s="169"/>
      <c r="D6" s="170"/>
      <c r="E6" s="171"/>
      <c r="F6" s="171"/>
    </row>
    <row r="7" spans="1:8" s="160" customFormat="1" ht="14.25" x14ac:dyDescent="0.2">
      <c r="A7" s="161"/>
      <c r="B7" s="162"/>
      <c r="C7" s="163"/>
      <c r="D7" s="164"/>
      <c r="E7" s="165"/>
      <c r="F7" s="166"/>
    </row>
    <row r="8" spans="1:8" s="160" customFormat="1" ht="15" x14ac:dyDescent="0.25">
      <c r="A8" s="291" t="s">
        <v>36</v>
      </c>
      <c r="B8" s="292"/>
      <c r="C8" s="292"/>
      <c r="D8" s="292"/>
      <c r="E8" s="292"/>
      <c r="F8" s="293"/>
    </row>
    <row r="9" spans="1:8" s="160" customFormat="1" ht="57" x14ac:dyDescent="0.2">
      <c r="A9" s="172">
        <v>1</v>
      </c>
      <c r="B9" s="173" t="s">
        <v>70</v>
      </c>
      <c r="C9" s="174">
        <v>1052</v>
      </c>
      <c r="D9" s="175" t="s">
        <v>69</v>
      </c>
      <c r="E9" s="152"/>
      <c r="F9" s="177">
        <f>ROUND(E9*C9,2)</f>
        <v>0</v>
      </c>
      <c r="H9" s="265"/>
    </row>
    <row r="10" spans="1:8" s="178" customFormat="1" ht="15" customHeight="1" x14ac:dyDescent="0.2">
      <c r="A10" s="161"/>
      <c r="B10" s="162"/>
      <c r="C10" s="163"/>
      <c r="D10" s="164"/>
      <c r="E10" s="165"/>
      <c r="F10" s="166"/>
    </row>
    <row r="11" spans="1:8" s="160" customFormat="1" ht="42.75" x14ac:dyDescent="0.2">
      <c r="A11" s="172">
        <v>2</v>
      </c>
      <c r="B11" s="173" t="s">
        <v>245</v>
      </c>
      <c r="C11" s="174">
        <v>150</v>
      </c>
      <c r="D11" s="175" t="s">
        <v>222</v>
      </c>
      <c r="E11" s="176">
        <v>1</v>
      </c>
      <c r="F11" s="177">
        <f>ROUND(E11*C11,2)</f>
        <v>150</v>
      </c>
    </row>
    <row r="12" spans="1:8" s="178" customFormat="1" ht="15" customHeight="1" x14ac:dyDescent="0.2">
      <c r="A12" s="179"/>
      <c r="B12" s="180"/>
      <c r="C12" s="163"/>
      <c r="D12" s="164"/>
      <c r="E12" s="165"/>
      <c r="F12" s="166"/>
    </row>
    <row r="13" spans="1:8" s="160" customFormat="1" ht="15" x14ac:dyDescent="0.25">
      <c r="A13" s="291" t="s">
        <v>41</v>
      </c>
      <c r="B13" s="292"/>
      <c r="C13" s="292"/>
      <c r="D13" s="292"/>
      <c r="E13" s="292"/>
      <c r="F13" s="293"/>
    </row>
    <row r="14" spans="1:8" s="178" customFormat="1" ht="28.5" x14ac:dyDescent="0.2">
      <c r="A14" s="181">
        <v>3</v>
      </c>
      <c r="B14" s="182" t="s">
        <v>77</v>
      </c>
      <c r="C14" s="174">
        <v>29</v>
      </c>
      <c r="D14" s="175" t="s">
        <v>6</v>
      </c>
      <c r="E14" s="152"/>
      <c r="F14" s="177">
        <f>ROUND(E14*C14,2)</f>
        <v>0</v>
      </c>
    </row>
    <row r="15" spans="1:8" s="178" customFormat="1" ht="15" customHeight="1" x14ac:dyDescent="0.2">
      <c r="A15" s="161"/>
      <c r="B15" s="162"/>
      <c r="C15" s="163"/>
      <c r="D15" s="164"/>
      <c r="E15" s="165"/>
      <c r="F15" s="166"/>
    </row>
    <row r="16" spans="1:8" s="178" customFormat="1" ht="28.5" x14ac:dyDescent="0.2">
      <c r="A16" s="172">
        <v>4</v>
      </c>
      <c r="B16" s="173" t="s">
        <v>78</v>
      </c>
      <c r="C16" s="174">
        <v>32</v>
      </c>
      <c r="D16" s="175" t="s">
        <v>6</v>
      </c>
      <c r="E16" s="152"/>
      <c r="F16" s="177">
        <f>ROUND(E16*C16,2)</f>
        <v>0</v>
      </c>
    </row>
    <row r="17" spans="1:6" s="178" customFormat="1" ht="14.25" x14ac:dyDescent="0.2">
      <c r="A17" s="179"/>
      <c r="B17" s="180"/>
      <c r="C17" s="163"/>
      <c r="D17" s="164"/>
      <c r="E17" s="165"/>
      <c r="F17" s="166"/>
    </row>
    <row r="18" spans="1:6" s="178" customFormat="1" ht="28.5" x14ac:dyDescent="0.2">
      <c r="A18" s="172" t="s">
        <v>178</v>
      </c>
      <c r="B18" s="173" t="s">
        <v>230</v>
      </c>
      <c r="C18" s="174">
        <v>3</v>
      </c>
      <c r="D18" s="175" t="s">
        <v>6</v>
      </c>
      <c r="E18" s="152"/>
      <c r="F18" s="177">
        <f>ROUND(E18*C18,2)</f>
        <v>0</v>
      </c>
    </row>
    <row r="19" spans="1:6" s="178" customFormat="1" ht="14.25" x14ac:dyDescent="0.2">
      <c r="A19" s="179"/>
      <c r="B19" s="180"/>
      <c r="C19" s="163"/>
      <c r="D19" s="164"/>
      <c r="E19" s="165"/>
      <c r="F19" s="166"/>
    </row>
    <row r="20" spans="1:6" s="178" customFormat="1" ht="15" customHeight="1" x14ac:dyDescent="0.2">
      <c r="A20" s="172">
        <v>6</v>
      </c>
      <c r="B20" s="266" t="s">
        <v>190</v>
      </c>
      <c r="C20" s="206">
        <v>2</v>
      </c>
      <c r="D20" s="207" t="s">
        <v>6</v>
      </c>
      <c r="E20" s="152"/>
      <c r="F20" s="177">
        <f>ROUND(E20*C20,2)</f>
        <v>0</v>
      </c>
    </row>
    <row r="21" spans="1:6" s="178" customFormat="1" ht="15" customHeight="1" x14ac:dyDescent="0.2">
      <c r="A21" s="179"/>
      <c r="B21" s="180"/>
      <c r="C21" s="163"/>
      <c r="D21" s="164"/>
      <c r="E21" s="165"/>
      <c r="F21" s="166"/>
    </row>
    <row r="22" spans="1:6" s="178" customFormat="1" ht="15" customHeight="1" x14ac:dyDescent="0.2">
      <c r="A22" s="172">
        <v>7</v>
      </c>
      <c r="B22" s="173" t="s">
        <v>129</v>
      </c>
      <c r="C22" s="174">
        <v>1047</v>
      </c>
      <c r="D22" s="175" t="s">
        <v>69</v>
      </c>
      <c r="E22" s="152"/>
      <c r="F22" s="177">
        <f>ROUND(E22*C22,2)</f>
        <v>0</v>
      </c>
    </row>
    <row r="23" spans="1:6" s="178" customFormat="1" ht="15" customHeight="1" x14ac:dyDescent="0.2">
      <c r="A23" s="179"/>
      <c r="B23" s="180"/>
      <c r="C23" s="163"/>
      <c r="D23" s="164"/>
      <c r="E23" s="165"/>
      <c r="F23" s="166"/>
    </row>
    <row r="24" spans="1:6" s="178" customFormat="1" ht="14.25" x14ac:dyDescent="0.2">
      <c r="A24" s="172">
        <v>8</v>
      </c>
      <c r="B24" s="173" t="s">
        <v>71</v>
      </c>
      <c r="C24" s="174">
        <v>454.5</v>
      </c>
      <c r="D24" s="175" t="s">
        <v>8</v>
      </c>
      <c r="E24" s="152"/>
      <c r="F24" s="177">
        <f>ROUND(E24*C24,2)</f>
        <v>0</v>
      </c>
    </row>
    <row r="25" spans="1:6" s="178" customFormat="1" ht="14.25" x14ac:dyDescent="0.2">
      <c r="A25" s="172"/>
      <c r="B25" s="173"/>
      <c r="C25" s="174"/>
      <c r="D25" s="175"/>
      <c r="E25" s="176"/>
      <c r="F25" s="177"/>
    </row>
    <row r="26" spans="1:6" s="178" customFormat="1" ht="15" customHeight="1" x14ac:dyDescent="0.2">
      <c r="A26" s="172" t="s">
        <v>87</v>
      </c>
      <c r="B26" s="173" t="s">
        <v>233</v>
      </c>
      <c r="C26" s="174">
        <v>485</v>
      </c>
      <c r="D26" s="175" t="s">
        <v>8</v>
      </c>
      <c r="E26" s="152"/>
      <c r="F26" s="177">
        <f>ROUND(E26*C26,2)</f>
        <v>0</v>
      </c>
    </row>
    <row r="27" spans="1:6" s="178" customFormat="1" ht="14.25" x14ac:dyDescent="0.2">
      <c r="A27" s="179"/>
      <c r="B27" s="180"/>
      <c r="C27" s="163"/>
      <c r="D27" s="164"/>
      <c r="E27" s="165"/>
      <c r="F27" s="166"/>
    </row>
    <row r="28" spans="1:6" s="178" customFormat="1" ht="14.25" x14ac:dyDescent="0.2">
      <c r="A28" s="172" t="s">
        <v>88</v>
      </c>
      <c r="B28" s="183" t="s">
        <v>122</v>
      </c>
      <c r="C28" s="174">
        <v>6856.5</v>
      </c>
      <c r="D28" s="175" t="s">
        <v>8</v>
      </c>
      <c r="E28" s="152"/>
      <c r="F28" s="177">
        <f>ROUND(E28*C28,2)</f>
        <v>0</v>
      </c>
    </row>
    <row r="29" spans="1:6" s="178" customFormat="1" ht="14.25" x14ac:dyDescent="0.2">
      <c r="A29" s="179"/>
      <c r="B29" s="180"/>
      <c r="C29" s="163"/>
      <c r="D29" s="164"/>
      <c r="E29" s="165"/>
      <c r="F29" s="166"/>
    </row>
    <row r="30" spans="1:6" s="178" customFormat="1" ht="15" customHeight="1" x14ac:dyDescent="0.2">
      <c r="A30" s="172" t="s">
        <v>89</v>
      </c>
      <c r="B30" s="173" t="s">
        <v>151</v>
      </c>
      <c r="C30" s="174">
        <v>1101</v>
      </c>
      <c r="D30" s="175" t="s">
        <v>69</v>
      </c>
      <c r="E30" s="152"/>
      <c r="F30" s="177">
        <f>ROUND(E30*C30,2)</f>
        <v>0</v>
      </c>
    </row>
    <row r="31" spans="1:6" s="160" customFormat="1" ht="14.25" x14ac:dyDescent="0.2">
      <c r="A31" s="179"/>
      <c r="B31" s="180"/>
      <c r="C31" s="163"/>
      <c r="D31" s="164"/>
      <c r="E31" s="165"/>
      <c r="F31" s="166"/>
    </row>
    <row r="32" spans="1:6" s="178" customFormat="1" ht="15" x14ac:dyDescent="0.25">
      <c r="A32" s="291" t="s">
        <v>31</v>
      </c>
      <c r="B32" s="292"/>
      <c r="C32" s="292"/>
      <c r="D32" s="292"/>
      <c r="E32" s="292"/>
      <c r="F32" s="293"/>
    </row>
    <row r="33" spans="1:6" s="178" customFormat="1" ht="15" customHeight="1" x14ac:dyDescent="0.2">
      <c r="A33" s="172" t="s">
        <v>90</v>
      </c>
      <c r="B33" s="173" t="s">
        <v>43</v>
      </c>
      <c r="C33" s="174">
        <v>10000</v>
      </c>
      <c r="D33" s="175" t="s">
        <v>6</v>
      </c>
      <c r="E33" s="177">
        <v>1</v>
      </c>
      <c r="F33" s="177">
        <f>+E33*C33</f>
        <v>10000</v>
      </c>
    </row>
    <row r="34" spans="1:6" s="178" customFormat="1" ht="14.25" x14ac:dyDescent="0.2">
      <c r="A34" s="179"/>
      <c r="B34" s="180"/>
      <c r="C34" s="163"/>
      <c r="D34" s="164"/>
      <c r="E34" s="165"/>
      <c r="F34" s="166"/>
    </row>
    <row r="35" spans="1:6" s="178" customFormat="1" ht="14.25" x14ac:dyDescent="0.2">
      <c r="A35" s="172" t="s">
        <v>91</v>
      </c>
      <c r="B35" s="173" t="s">
        <v>81</v>
      </c>
      <c r="C35" s="174">
        <v>1</v>
      </c>
      <c r="D35" s="175" t="s">
        <v>6</v>
      </c>
      <c r="E35" s="152"/>
      <c r="F35" s="177">
        <f>ROUND(E35*C35,2)</f>
        <v>0</v>
      </c>
    </row>
    <row r="36" spans="1:6" s="189" customFormat="1" ht="12.95" customHeight="1" x14ac:dyDescent="0.25">
      <c r="A36" s="179"/>
      <c r="B36" s="180"/>
      <c r="C36" s="163"/>
      <c r="D36" s="164"/>
      <c r="E36" s="165"/>
      <c r="F36" s="166"/>
    </row>
    <row r="37" spans="1:6" s="178" customFormat="1" ht="15" customHeight="1" x14ac:dyDescent="0.25">
      <c r="A37" s="184" t="s">
        <v>5</v>
      </c>
      <c r="B37" s="185" t="s">
        <v>18</v>
      </c>
      <c r="C37" s="186"/>
      <c r="D37" s="187"/>
      <c r="E37" s="185"/>
      <c r="F37" s="188">
        <f>+SUM(F33:F35)+SUM(F14:F30)+SUM(F9:F11)</f>
        <v>10150</v>
      </c>
    </row>
    <row r="38" spans="1:6" s="190" customFormat="1" ht="15" customHeight="1" x14ac:dyDescent="0.25">
      <c r="A38" s="161"/>
      <c r="B38" s="162"/>
      <c r="C38" s="163"/>
      <c r="D38" s="164"/>
      <c r="E38" s="165"/>
      <c r="F38" s="166"/>
    </row>
    <row r="39" spans="1:6" s="160" customFormat="1" ht="15" customHeight="1" x14ac:dyDescent="0.2">
      <c r="A39" s="161"/>
      <c r="B39" s="162"/>
      <c r="C39" s="163"/>
      <c r="D39" s="164"/>
      <c r="E39" s="165"/>
      <c r="F39" s="166"/>
    </row>
    <row r="40" spans="1:6" s="160" customFormat="1" ht="15" x14ac:dyDescent="0.25">
      <c r="A40" s="167" t="s">
        <v>7</v>
      </c>
      <c r="B40" s="168" t="s">
        <v>13</v>
      </c>
      <c r="C40" s="169"/>
      <c r="D40" s="170"/>
      <c r="E40" s="171"/>
      <c r="F40" s="171"/>
    </row>
    <row r="41" spans="1:6" s="178" customFormat="1" ht="14.25" x14ac:dyDescent="0.2">
      <c r="A41" s="161"/>
      <c r="B41" s="162"/>
      <c r="C41" s="163"/>
      <c r="D41" s="164"/>
      <c r="E41" s="165"/>
      <c r="F41" s="166"/>
    </row>
    <row r="42" spans="1:6" s="178" customFormat="1" ht="15" x14ac:dyDescent="0.25">
      <c r="A42" s="291" t="s">
        <v>73</v>
      </c>
      <c r="B42" s="292"/>
      <c r="C42" s="292"/>
      <c r="D42" s="292"/>
      <c r="E42" s="292"/>
      <c r="F42" s="293"/>
    </row>
    <row r="43" spans="1:6" s="178" customFormat="1" ht="42.75" x14ac:dyDescent="0.2">
      <c r="A43" s="172" t="s">
        <v>92</v>
      </c>
      <c r="B43" s="173" t="s">
        <v>231</v>
      </c>
      <c r="C43" s="174">
        <v>97</v>
      </c>
      <c r="D43" s="175" t="s">
        <v>22</v>
      </c>
      <c r="E43" s="152"/>
      <c r="F43" s="177">
        <f>ROUND(E43*C43,2)</f>
        <v>0</v>
      </c>
    </row>
    <row r="44" spans="1:6" s="178" customFormat="1" ht="14.25" x14ac:dyDescent="0.2">
      <c r="A44" s="179"/>
      <c r="B44" s="180"/>
      <c r="C44" s="163"/>
      <c r="D44" s="164"/>
      <c r="E44" s="165"/>
      <c r="F44" s="166"/>
    </row>
    <row r="45" spans="1:6" s="178" customFormat="1" ht="28.5" x14ac:dyDescent="0.2">
      <c r="A45" s="172" t="s">
        <v>93</v>
      </c>
      <c r="B45" s="173" t="s">
        <v>131</v>
      </c>
      <c r="C45" s="174">
        <v>179.5</v>
      </c>
      <c r="D45" s="175" t="s">
        <v>22</v>
      </c>
      <c r="E45" s="152"/>
      <c r="F45" s="177">
        <f>ROUND(E45*C45,2)</f>
        <v>0</v>
      </c>
    </row>
    <row r="46" spans="1:6" s="178" customFormat="1" ht="14.25" x14ac:dyDescent="0.2">
      <c r="A46" s="179"/>
      <c r="B46" s="180"/>
      <c r="C46" s="163"/>
      <c r="D46" s="164"/>
      <c r="E46" s="165"/>
      <c r="F46" s="166"/>
    </row>
    <row r="47" spans="1:6" s="178" customFormat="1" ht="15" x14ac:dyDescent="0.25">
      <c r="A47" s="291" t="s">
        <v>32</v>
      </c>
      <c r="B47" s="292"/>
      <c r="C47" s="292"/>
      <c r="D47" s="292"/>
      <c r="E47" s="292"/>
      <c r="F47" s="293"/>
    </row>
    <row r="48" spans="1:6" s="178" customFormat="1" ht="30.75" customHeight="1" x14ac:dyDescent="0.2">
      <c r="A48" s="172" t="s">
        <v>94</v>
      </c>
      <c r="B48" s="173" t="s">
        <v>85</v>
      </c>
      <c r="C48" s="174">
        <v>1195.5</v>
      </c>
      <c r="D48" s="175" t="s">
        <v>8</v>
      </c>
      <c r="E48" s="152"/>
      <c r="F48" s="177">
        <f>ROUND(E48*C48,2)</f>
        <v>0</v>
      </c>
    </row>
    <row r="49" spans="1:6" s="178" customFormat="1" ht="15" customHeight="1" x14ac:dyDescent="0.2">
      <c r="A49" s="179"/>
      <c r="B49" s="180"/>
      <c r="C49" s="163"/>
      <c r="D49" s="164"/>
      <c r="E49" s="165"/>
      <c r="F49" s="166"/>
    </row>
    <row r="50" spans="1:6" s="178" customFormat="1" ht="14.25" x14ac:dyDescent="0.2">
      <c r="A50" s="172" t="s">
        <v>95</v>
      </c>
      <c r="B50" s="173" t="s">
        <v>35</v>
      </c>
      <c r="C50" s="174">
        <v>1195.5</v>
      </c>
      <c r="D50" s="175" t="s">
        <v>8</v>
      </c>
      <c r="E50" s="152"/>
      <c r="F50" s="177">
        <f>ROUND(E50*C50,2)</f>
        <v>0</v>
      </c>
    </row>
    <row r="51" spans="1:6" s="189" customFormat="1" ht="12.95" customHeight="1" x14ac:dyDescent="0.25">
      <c r="A51" s="179"/>
      <c r="B51" s="180"/>
      <c r="C51" s="163"/>
      <c r="D51" s="164"/>
      <c r="E51" s="165"/>
      <c r="F51" s="166"/>
    </row>
    <row r="52" spans="1:6" s="189" customFormat="1" ht="12.95" customHeight="1" x14ac:dyDescent="0.25">
      <c r="A52" s="184" t="s">
        <v>7</v>
      </c>
      <c r="B52" s="185" t="s">
        <v>15</v>
      </c>
      <c r="C52" s="186"/>
      <c r="D52" s="187"/>
      <c r="E52" s="185"/>
      <c r="F52" s="188">
        <f>+SUM(F43:F51)</f>
        <v>0</v>
      </c>
    </row>
    <row r="53" spans="1:6" s="160" customFormat="1" ht="15" customHeight="1" x14ac:dyDescent="0.2">
      <c r="A53" s="161"/>
      <c r="B53" s="162"/>
      <c r="C53" s="163"/>
      <c r="D53" s="164"/>
      <c r="E53" s="165"/>
      <c r="F53" s="166"/>
    </row>
    <row r="54" spans="1:6" s="160" customFormat="1" ht="15" customHeight="1" x14ac:dyDescent="0.2">
      <c r="A54" s="161"/>
      <c r="B54" s="162"/>
      <c r="C54" s="163"/>
      <c r="D54" s="164"/>
      <c r="E54" s="165"/>
      <c r="F54" s="166"/>
    </row>
    <row r="55" spans="1:6" s="160" customFormat="1" ht="15" x14ac:dyDescent="0.25">
      <c r="A55" s="167" t="s">
        <v>9</v>
      </c>
      <c r="B55" s="168" t="s">
        <v>40</v>
      </c>
      <c r="C55" s="169"/>
      <c r="D55" s="170"/>
      <c r="E55" s="171"/>
      <c r="F55" s="171"/>
    </row>
    <row r="56" spans="1:6" s="160" customFormat="1" ht="14.25" x14ac:dyDescent="0.2">
      <c r="A56" s="161"/>
      <c r="B56" s="162"/>
      <c r="C56" s="163"/>
      <c r="D56" s="164"/>
      <c r="E56" s="165"/>
      <c r="F56" s="166"/>
    </row>
    <row r="57" spans="1:6" s="160" customFormat="1" ht="15" x14ac:dyDescent="0.25">
      <c r="A57" s="291" t="s">
        <v>33</v>
      </c>
      <c r="B57" s="292"/>
      <c r="C57" s="292"/>
      <c r="D57" s="292"/>
      <c r="E57" s="292"/>
      <c r="F57" s="293"/>
    </row>
    <row r="58" spans="1:6" s="160" customFormat="1" ht="14.25" x14ac:dyDescent="0.2">
      <c r="A58" s="172" t="s">
        <v>96</v>
      </c>
      <c r="B58" s="173" t="s">
        <v>180</v>
      </c>
      <c r="C58" s="174">
        <v>485</v>
      </c>
      <c r="D58" s="175" t="s">
        <v>8</v>
      </c>
      <c r="E58" s="152"/>
      <c r="F58" s="177">
        <f>ROUND(E58*C58,2)</f>
        <v>0</v>
      </c>
    </row>
    <row r="59" spans="1:6" s="178" customFormat="1" ht="14.25" x14ac:dyDescent="0.2">
      <c r="A59" s="179"/>
      <c r="B59" s="180"/>
      <c r="C59" s="163"/>
      <c r="D59" s="164"/>
      <c r="E59" s="165"/>
      <c r="F59" s="166"/>
    </row>
    <row r="60" spans="1:6" s="178" customFormat="1" ht="42.75" x14ac:dyDescent="0.2">
      <c r="A60" s="172" t="s">
        <v>97</v>
      </c>
      <c r="B60" s="173" t="s">
        <v>179</v>
      </c>
      <c r="C60" s="174">
        <v>97</v>
      </c>
      <c r="D60" s="175" t="s">
        <v>22</v>
      </c>
      <c r="E60" s="152"/>
      <c r="F60" s="177">
        <f>ROUND(E60*C60,2)</f>
        <v>0</v>
      </c>
    </row>
    <row r="61" spans="1:6" s="178" customFormat="1" ht="14.25" x14ac:dyDescent="0.2">
      <c r="A61" s="179"/>
      <c r="B61" s="180"/>
      <c r="C61" s="163"/>
      <c r="D61" s="164"/>
      <c r="E61" s="165"/>
      <c r="F61" s="166"/>
    </row>
    <row r="62" spans="1:6" s="178" customFormat="1" ht="14.25" x14ac:dyDescent="0.2">
      <c r="A62" s="172" t="s">
        <v>98</v>
      </c>
      <c r="B62" s="173" t="s">
        <v>225</v>
      </c>
      <c r="C62" s="174">
        <v>6856.5</v>
      </c>
      <c r="D62" s="175" t="s">
        <v>8</v>
      </c>
      <c r="E62" s="152"/>
      <c r="F62" s="177">
        <f>ROUND(E62*C62,2)</f>
        <v>0</v>
      </c>
    </row>
    <row r="63" spans="1:6" s="178" customFormat="1" ht="14.25" x14ac:dyDescent="0.2">
      <c r="A63" s="179"/>
      <c r="B63" s="180"/>
      <c r="C63" s="163"/>
      <c r="D63" s="164"/>
      <c r="E63" s="165"/>
      <c r="F63" s="166"/>
    </row>
    <row r="64" spans="1:6" s="178" customFormat="1" ht="14.25" x14ac:dyDescent="0.2">
      <c r="A64" s="172" t="s">
        <v>99</v>
      </c>
      <c r="B64" s="173" t="s">
        <v>121</v>
      </c>
      <c r="C64" s="174">
        <v>6753</v>
      </c>
      <c r="D64" s="175" t="s">
        <v>8</v>
      </c>
      <c r="E64" s="152"/>
      <c r="F64" s="177">
        <f>ROUND(E64*C64,2)</f>
        <v>0</v>
      </c>
    </row>
    <row r="65" spans="1:6" s="178" customFormat="1" ht="14.25" x14ac:dyDescent="0.2">
      <c r="A65" s="179"/>
      <c r="B65" s="180"/>
      <c r="C65" s="163"/>
      <c r="D65" s="164"/>
      <c r="E65" s="165"/>
      <c r="F65" s="166"/>
    </row>
    <row r="66" spans="1:6" s="178" customFormat="1" ht="28.5" x14ac:dyDescent="0.2">
      <c r="A66" s="172" t="s">
        <v>100</v>
      </c>
      <c r="B66" s="173" t="s">
        <v>181</v>
      </c>
      <c r="C66" s="174">
        <v>485</v>
      </c>
      <c r="D66" s="175" t="s">
        <v>8</v>
      </c>
      <c r="E66" s="152"/>
      <c r="F66" s="177">
        <f>ROUND(E66*C66,2)</f>
        <v>0</v>
      </c>
    </row>
    <row r="67" spans="1:6" s="178" customFormat="1" ht="14.25" x14ac:dyDescent="0.2">
      <c r="A67" s="179"/>
      <c r="B67" s="180"/>
      <c r="C67" s="163"/>
      <c r="D67" s="164"/>
      <c r="E67" s="165"/>
      <c r="F67" s="166"/>
    </row>
    <row r="68" spans="1:6" s="178" customFormat="1" ht="15" x14ac:dyDescent="0.25">
      <c r="A68" s="291" t="s">
        <v>34</v>
      </c>
      <c r="B68" s="292"/>
      <c r="C68" s="292"/>
      <c r="D68" s="292"/>
      <c r="E68" s="292"/>
      <c r="F68" s="293"/>
    </row>
    <row r="69" spans="1:6" s="178" customFormat="1" ht="14.25" x14ac:dyDescent="0.2">
      <c r="A69" s="172" t="s">
        <v>101</v>
      </c>
      <c r="B69" s="173" t="s">
        <v>42</v>
      </c>
      <c r="C69" s="174">
        <v>7341.5</v>
      </c>
      <c r="D69" s="175" t="s">
        <v>8</v>
      </c>
      <c r="E69" s="152"/>
      <c r="F69" s="177">
        <f>ROUND(E69*C69,2)</f>
        <v>0</v>
      </c>
    </row>
    <row r="70" spans="1:6" s="178" customFormat="1" ht="14.25" x14ac:dyDescent="0.2">
      <c r="A70" s="179"/>
      <c r="B70" s="180"/>
      <c r="C70" s="163"/>
      <c r="D70" s="164"/>
      <c r="E70" s="165"/>
      <c r="F70" s="166"/>
    </row>
    <row r="71" spans="1:6" s="178" customFormat="1" ht="15" customHeight="1" x14ac:dyDescent="0.2">
      <c r="A71" s="172" t="s">
        <v>102</v>
      </c>
      <c r="B71" s="173" t="s">
        <v>47</v>
      </c>
      <c r="C71" s="174">
        <v>14579.5</v>
      </c>
      <c r="D71" s="175" t="s">
        <v>8</v>
      </c>
      <c r="E71" s="152"/>
      <c r="F71" s="177">
        <f>ROUND(E71*C71,2)</f>
        <v>0</v>
      </c>
    </row>
    <row r="72" spans="1:6" s="178" customFormat="1" ht="15" customHeight="1" x14ac:dyDescent="0.2">
      <c r="A72" s="179"/>
      <c r="B72" s="180"/>
      <c r="C72" s="163"/>
      <c r="D72" s="164"/>
      <c r="E72" s="165"/>
      <c r="F72" s="166"/>
    </row>
    <row r="73" spans="1:6" s="178" customFormat="1" ht="15" customHeight="1" x14ac:dyDescent="0.2">
      <c r="A73" s="172" t="s">
        <v>103</v>
      </c>
      <c r="B73" s="173" t="s">
        <v>227</v>
      </c>
      <c r="C73" s="174">
        <v>1083</v>
      </c>
      <c r="D73" s="175" t="s">
        <v>69</v>
      </c>
      <c r="E73" s="152"/>
      <c r="F73" s="177">
        <f>ROUND(E73*C73,2)</f>
        <v>0</v>
      </c>
    </row>
    <row r="74" spans="1:6" s="178" customFormat="1" ht="15" customHeight="1" x14ac:dyDescent="0.2">
      <c r="A74" s="179"/>
      <c r="B74" s="180"/>
      <c r="C74" s="163"/>
      <c r="D74" s="164"/>
      <c r="E74" s="165"/>
      <c r="F74" s="166"/>
    </row>
    <row r="75" spans="1:6" s="178" customFormat="1" ht="15" customHeight="1" x14ac:dyDescent="0.2">
      <c r="A75" s="172" t="s">
        <v>193</v>
      </c>
      <c r="B75" s="173" t="s">
        <v>154</v>
      </c>
      <c r="C75" s="174">
        <v>1047</v>
      </c>
      <c r="D75" s="175" t="s">
        <v>69</v>
      </c>
      <c r="E75" s="152"/>
      <c r="F75" s="177">
        <f>ROUND(E75*C75,2)</f>
        <v>0</v>
      </c>
    </row>
    <row r="76" spans="1:6" s="178" customFormat="1" ht="14.25" x14ac:dyDescent="0.2">
      <c r="A76" s="179"/>
      <c r="B76" s="180"/>
      <c r="C76" s="163"/>
      <c r="D76" s="164"/>
      <c r="E76" s="165"/>
      <c r="F76" s="166"/>
    </row>
    <row r="77" spans="1:6" s="178" customFormat="1" ht="15" x14ac:dyDescent="0.25">
      <c r="A77" s="291" t="s">
        <v>72</v>
      </c>
      <c r="B77" s="292"/>
      <c r="C77" s="292"/>
      <c r="D77" s="292"/>
      <c r="E77" s="292"/>
      <c r="F77" s="293"/>
    </row>
    <row r="78" spans="1:6" s="178" customFormat="1" ht="42.75" x14ac:dyDescent="0.2">
      <c r="A78" s="172" t="s">
        <v>119</v>
      </c>
      <c r="B78" s="173" t="s">
        <v>83</v>
      </c>
      <c r="C78" s="174">
        <v>1047</v>
      </c>
      <c r="D78" s="175" t="s">
        <v>69</v>
      </c>
      <c r="E78" s="152"/>
      <c r="F78" s="177">
        <f>ROUND(E78*C78,2)</f>
        <v>0</v>
      </c>
    </row>
    <row r="79" spans="1:6" s="178" customFormat="1" ht="14.25" x14ac:dyDescent="0.2">
      <c r="A79" s="179"/>
      <c r="B79" s="180"/>
      <c r="C79" s="163"/>
      <c r="D79" s="164"/>
      <c r="E79" s="165"/>
      <c r="F79" s="166"/>
    </row>
    <row r="80" spans="1:6" s="178" customFormat="1" ht="15" x14ac:dyDescent="0.25">
      <c r="A80" s="291" t="s">
        <v>44</v>
      </c>
      <c r="B80" s="292"/>
      <c r="C80" s="292"/>
      <c r="D80" s="292"/>
      <c r="E80" s="292"/>
      <c r="F80" s="293"/>
    </row>
    <row r="81" spans="1:6" s="178" customFormat="1" ht="28.5" x14ac:dyDescent="0.2">
      <c r="A81" s="192" t="s">
        <v>116</v>
      </c>
      <c r="B81" s="173" t="s">
        <v>223</v>
      </c>
      <c r="C81" s="174">
        <v>89.1</v>
      </c>
      <c r="D81" s="175" t="s">
        <v>22</v>
      </c>
      <c r="E81" s="152"/>
      <c r="F81" s="177">
        <f>ROUND(E81*C81,2)</f>
        <v>0</v>
      </c>
    </row>
    <row r="82" spans="1:6" s="189" customFormat="1" ht="12.95" customHeight="1" x14ac:dyDescent="0.25">
      <c r="A82" s="193"/>
      <c r="B82" s="194"/>
      <c r="C82" s="195"/>
      <c r="D82" s="196"/>
      <c r="E82" s="197"/>
      <c r="F82" s="198"/>
    </row>
    <row r="83" spans="1:6" s="178" customFormat="1" ht="15" customHeight="1" x14ac:dyDescent="0.25">
      <c r="A83" s="184" t="s">
        <v>9</v>
      </c>
      <c r="B83" s="185" t="s">
        <v>21</v>
      </c>
      <c r="C83" s="186"/>
      <c r="D83" s="187"/>
      <c r="E83" s="187"/>
      <c r="F83" s="188">
        <f>+SUM(F81)+SUM(F69:F75)+SUM(F58:F66)+SUM(F78:F79)</f>
        <v>0</v>
      </c>
    </row>
    <row r="84" spans="1:6" s="178" customFormat="1" ht="15" customHeight="1" x14ac:dyDescent="0.25">
      <c r="A84" s="199"/>
      <c r="B84" s="200"/>
      <c r="C84" s="201"/>
      <c r="D84" s="202"/>
      <c r="E84" s="202"/>
      <c r="F84" s="203"/>
    </row>
    <row r="85" spans="1:6" s="160" customFormat="1" ht="15" customHeight="1" x14ac:dyDescent="0.2">
      <c r="A85" s="161"/>
      <c r="B85" s="162"/>
      <c r="C85" s="163"/>
      <c r="D85" s="164"/>
      <c r="E85" s="165"/>
      <c r="F85" s="166"/>
    </row>
    <row r="86" spans="1:6" s="160" customFormat="1" ht="15" customHeight="1" x14ac:dyDescent="0.25">
      <c r="A86" s="167" t="s">
        <v>37</v>
      </c>
      <c r="B86" s="168" t="s">
        <v>38</v>
      </c>
      <c r="C86" s="169"/>
      <c r="D86" s="170"/>
      <c r="E86" s="171"/>
      <c r="F86" s="171"/>
    </row>
    <row r="87" spans="1:6" s="160" customFormat="1" ht="15" customHeight="1" x14ac:dyDescent="0.2">
      <c r="A87" s="161"/>
      <c r="B87" s="162"/>
      <c r="C87" s="163"/>
      <c r="D87" s="164"/>
      <c r="E87" s="165"/>
      <c r="F87" s="166"/>
    </row>
    <row r="88" spans="1:6" s="160" customFormat="1" ht="15" x14ac:dyDescent="0.25">
      <c r="A88" s="291" t="s">
        <v>203</v>
      </c>
      <c r="B88" s="292"/>
      <c r="C88" s="292"/>
      <c r="D88" s="292"/>
      <c r="E88" s="292"/>
      <c r="F88" s="293"/>
    </row>
    <row r="89" spans="1:6" s="160" customFormat="1" ht="14.25" customHeight="1" x14ac:dyDescent="0.2">
      <c r="A89" s="192" t="s">
        <v>117</v>
      </c>
      <c r="B89" s="173" t="s">
        <v>135</v>
      </c>
      <c r="C89" s="206">
        <v>90</v>
      </c>
      <c r="D89" s="267" t="s">
        <v>69</v>
      </c>
      <c r="E89" s="152"/>
      <c r="F89" s="177">
        <f>ROUND(E89*C89,2)</f>
        <v>0</v>
      </c>
    </row>
    <row r="90" spans="1:6" s="160" customFormat="1" ht="14.25" customHeight="1" x14ac:dyDescent="0.2">
      <c r="A90" s="218"/>
      <c r="B90" s="219"/>
      <c r="C90" s="268"/>
      <c r="D90" s="269"/>
      <c r="E90" s="270"/>
      <c r="F90" s="271"/>
    </row>
    <row r="91" spans="1:6" s="160" customFormat="1" ht="15" x14ac:dyDescent="0.25">
      <c r="A91" s="291" t="s">
        <v>166</v>
      </c>
      <c r="B91" s="292"/>
      <c r="C91" s="292"/>
      <c r="D91" s="292"/>
      <c r="E91" s="292"/>
      <c r="F91" s="293"/>
    </row>
    <row r="92" spans="1:6" s="160" customFormat="1" ht="15" customHeight="1" x14ac:dyDescent="0.2">
      <c r="A92" s="192" t="s">
        <v>104</v>
      </c>
      <c r="B92" s="173" t="s">
        <v>156</v>
      </c>
      <c r="C92" s="206">
        <v>9</v>
      </c>
      <c r="D92" s="207" t="s">
        <v>69</v>
      </c>
      <c r="E92" s="152"/>
      <c r="F92" s="177">
        <f>ROUND(E92*C92,2)</f>
        <v>0</v>
      </c>
    </row>
    <row r="93" spans="1:6" s="210" customFormat="1" ht="15" customHeight="1" x14ac:dyDescent="0.2">
      <c r="A93" s="161"/>
      <c r="B93" s="162"/>
      <c r="C93" s="163"/>
      <c r="D93" s="164"/>
      <c r="E93" s="165"/>
      <c r="F93" s="166"/>
    </row>
    <row r="94" spans="1:6" s="210" customFormat="1" ht="15" customHeight="1" x14ac:dyDescent="0.25">
      <c r="A94" s="184" t="s">
        <v>37</v>
      </c>
      <c r="B94" s="185" t="s">
        <v>39</v>
      </c>
      <c r="C94" s="186"/>
      <c r="D94" s="187"/>
      <c r="E94" s="185"/>
      <c r="F94" s="188">
        <f>+SUM(F89:F92)</f>
        <v>0</v>
      </c>
    </row>
    <row r="95" spans="1:6" s="210" customFormat="1" ht="15" customHeight="1" x14ac:dyDescent="0.25">
      <c r="A95" s="199"/>
      <c r="B95" s="200"/>
      <c r="C95" s="201"/>
      <c r="D95" s="202"/>
      <c r="E95" s="200"/>
      <c r="F95" s="203"/>
    </row>
    <row r="96" spans="1:6" s="160" customFormat="1" ht="15" customHeight="1" x14ac:dyDescent="0.2">
      <c r="A96" s="161"/>
      <c r="B96" s="162"/>
      <c r="C96" s="163"/>
      <c r="D96" s="164"/>
      <c r="E96" s="165"/>
      <c r="F96" s="166"/>
    </row>
    <row r="97" spans="1:43" s="160" customFormat="1" ht="15" customHeight="1" x14ac:dyDescent="0.25">
      <c r="A97" s="167" t="s">
        <v>50</v>
      </c>
      <c r="B97" s="168" t="s">
        <v>163</v>
      </c>
      <c r="C97" s="169"/>
      <c r="D97" s="170"/>
      <c r="E97" s="171"/>
      <c r="F97" s="171"/>
    </row>
    <row r="98" spans="1:43" s="160" customFormat="1" ht="15" customHeight="1" x14ac:dyDescent="0.2">
      <c r="A98" s="161"/>
      <c r="B98" s="162"/>
      <c r="C98" s="163"/>
      <c r="D98" s="164"/>
      <c r="E98" s="165"/>
      <c r="F98" s="166"/>
    </row>
    <row r="99" spans="1:43" s="160" customFormat="1" ht="15" x14ac:dyDescent="0.25">
      <c r="A99" s="291" t="s">
        <v>167</v>
      </c>
      <c r="B99" s="292"/>
      <c r="C99" s="292"/>
      <c r="D99" s="292"/>
      <c r="E99" s="292"/>
      <c r="F99" s="293"/>
    </row>
    <row r="100" spans="1:43" s="160" customFormat="1" ht="28.5" x14ac:dyDescent="0.2">
      <c r="A100" s="192" t="s">
        <v>105</v>
      </c>
      <c r="B100" s="173" t="s">
        <v>220</v>
      </c>
      <c r="C100" s="174">
        <v>5</v>
      </c>
      <c r="D100" s="175" t="s">
        <v>69</v>
      </c>
      <c r="E100" s="152"/>
      <c r="F100" s="177">
        <f>ROUND(E100*C100,2)</f>
        <v>0</v>
      </c>
    </row>
    <row r="101" spans="1:43" s="160" customFormat="1" ht="15" customHeight="1" x14ac:dyDescent="0.2">
      <c r="A101" s="161"/>
      <c r="B101" s="162"/>
      <c r="C101" s="163"/>
      <c r="D101" s="164"/>
      <c r="E101" s="165"/>
      <c r="F101" s="166"/>
    </row>
    <row r="102" spans="1:43" s="160" customFormat="1" ht="15" customHeight="1" x14ac:dyDescent="0.25">
      <c r="A102" s="184" t="s">
        <v>50</v>
      </c>
      <c r="B102" s="185" t="s">
        <v>164</v>
      </c>
      <c r="C102" s="186"/>
      <c r="D102" s="187"/>
      <c r="E102" s="185"/>
      <c r="F102" s="188">
        <f>+SUM(F100:F100)</f>
        <v>0</v>
      </c>
    </row>
    <row r="103" spans="1:43" s="160" customFormat="1" ht="15" customHeight="1" x14ac:dyDescent="0.25">
      <c r="A103" s="199"/>
      <c r="B103" s="200"/>
      <c r="C103" s="201"/>
      <c r="D103" s="202"/>
      <c r="E103" s="200"/>
      <c r="F103" s="203"/>
    </row>
    <row r="104" spans="1:43" s="160" customFormat="1" ht="15" customHeight="1" x14ac:dyDescent="0.2">
      <c r="A104" s="161"/>
      <c r="B104" s="162"/>
      <c r="C104" s="163"/>
      <c r="D104" s="164"/>
      <c r="E104" s="165"/>
      <c r="F104" s="166"/>
    </row>
    <row r="105" spans="1:43" s="178" customFormat="1" ht="15" x14ac:dyDescent="0.25">
      <c r="A105" s="167" t="s">
        <v>19</v>
      </c>
      <c r="B105" s="168" t="s">
        <v>27</v>
      </c>
      <c r="C105" s="169"/>
      <c r="D105" s="170"/>
      <c r="E105" s="171"/>
      <c r="F105" s="171"/>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row>
    <row r="106" spans="1:43" s="160" customFormat="1" ht="14.25" x14ac:dyDescent="0.2">
      <c r="A106" s="161"/>
      <c r="B106" s="162"/>
      <c r="C106" s="163"/>
      <c r="D106" s="164"/>
      <c r="E106" s="165"/>
      <c r="F106" s="166"/>
    </row>
    <row r="107" spans="1:43" s="160" customFormat="1" ht="15" x14ac:dyDescent="0.25">
      <c r="A107" s="291" t="s">
        <v>74</v>
      </c>
      <c r="B107" s="292"/>
      <c r="C107" s="292"/>
      <c r="D107" s="292"/>
      <c r="E107" s="292"/>
      <c r="F107" s="293"/>
    </row>
    <row r="108" spans="1:43" s="160" customFormat="1" ht="14.25" x14ac:dyDescent="0.2">
      <c r="A108" s="192" t="s">
        <v>106</v>
      </c>
      <c r="B108" s="173" t="s">
        <v>137</v>
      </c>
      <c r="C108" s="174">
        <v>3</v>
      </c>
      <c r="D108" s="175" t="s">
        <v>6</v>
      </c>
      <c r="E108" s="152"/>
      <c r="F108" s="177">
        <f>ROUND(E108*C108,2)</f>
        <v>0</v>
      </c>
    </row>
    <row r="109" spans="1:43" s="160" customFormat="1" ht="14.25" x14ac:dyDescent="0.2">
      <c r="A109" s="161"/>
      <c r="B109" s="162"/>
      <c r="C109" s="163"/>
      <c r="D109" s="164"/>
      <c r="E109" s="165"/>
      <c r="F109" s="166"/>
    </row>
    <row r="110" spans="1:43" s="160" customFormat="1" ht="14.25" x14ac:dyDescent="0.2">
      <c r="A110" s="192" t="s">
        <v>107</v>
      </c>
      <c r="B110" s="173" t="s">
        <v>183</v>
      </c>
      <c r="C110" s="174">
        <v>3</v>
      </c>
      <c r="D110" s="175" t="s">
        <v>6</v>
      </c>
      <c r="E110" s="152"/>
      <c r="F110" s="177">
        <f>ROUND(E110*C110,2)</f>
        <v>0</v>
      </c>
    </row>
    <row r="111" spans="1:43" s="160" customFormat="1" ht="14.25" x14ac:dyDescent="0.2">
      <c r="A111" s="193"/>
      <c r="B111" s="211"/>
      <c r="C111" s="214"/>
      <c r="D111" s="215"/>
      <c r="E111" s="216"/>
      <c r="F111" s="217"/>
    </row>
    <row r="112" spans="1:43" s="160" customFormat="1" ht="14.25" customHeight="1" x14ac:dyDescent="0.2">
      <c r="A112" s="192" t="s">
        <v>118</v>
      </c>
      <c r="B112" s="173" t="s">
        <v>198</v>
      </c>
      <c r="C112" s="174">
        <v>3</v>
      </c>
      <c r="D112" s="175" t="s">
        <v>6</v>
      </c>
      <c r="E112" s="152"/>
      <c r="F112" s="177">
        <f>ROUND(E112*C112,2)</f>
        <v>0</v>
      </c>
    </row>
    <row r="113" spans="1:43" s="160" customFormat="1" ht="14.25" x14ac:dyDescent="0.2">
      <c r="A113" s="193"/>
      <c r="B113" s="211"/>
      <c r="C113" s="214"/>
      <c r="D113" s="215"/>
      <c r="E113" s="216"/>
      <c r="F113" s="217"/>
    </row>
    <row r="114" spans="1:43" s="178" customFormat="1" ht="15" x14ac:dyDescent="0.25">
      <c r="A114" s="291" t="s">
        <v>28</v>
      </c>
      <c r="B114" s="292"/>
      <c r="C114" s="292"/>
      <c r="D114" s="292"/>
      <c r="E114" s="292"/>
      <c r="F114" s="293"/>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row>
    <row r="115" spans="1:43" s="178" customFormat="1" ht="42.75" x14ac:dyDescent="0.2">
      <c r="A115" s="172" t="s">
        <v>168</v>
      </c>
      <c r="B115" s="173" t="s">
        <v>123</v>
      </c>
      <c r="C115" s="174">
        <v>3075</v>
      </c>
      <c r="D115" s="175" t="s">
        <v>69</v>
      </c>
      <c r="E115" s="152"/>
      <c r="F115" s="177">
        <f>ROUND(E115*C115,2)</f>
        <v>0</v>
      </c>
    </row>
    <row r="116" spans="1:43" s="178" customFormat="1" ht="14.25" x14ac:dyDescent="0.2">
      <c r="A116" s="193"/>
      <c r="B116" s="211"/>
      <c r="C116" s="163"/>
      <c r="D116" s="164"/>
      <c r="E116" s="212"/>
      <c r="F116" s="213"/>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row>
    <row r="117" spans="1:43" s="178" customFormat="1" ht="42.75" x14ac:dyDescent="0.2">
      <c r="A117" s="192" t="s">
        <v>108</v>
      </c>
      <c r="B117" s="173" t="s">
        <v>218</v>
      </c>
      <c r="C117" s="174">
        <v>36</v>
      </c>
      <c r="D117" s="175" t="s">
        <v>69</v>
      </c>
      <c r="E117" s="152"/>
      <c r="F117" s="177">
        <f>ROUND(E117*C117,2)</f>
        <v>0</v>
      </c>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row>
    <row r="118" spans="1:43" s="178" customFormat="1" ht="14.25" x14ac:dyDescent="0.2">
      <c r="A118" s="193"/>
      <c r="B118" s="211"/>
      <c r="C118" s="163"/>
      <c r="D118" s="164"/>
      <c r="E118" s="212"/>
      <c r="F118" s="213"/>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row>
    <row r="119" spans="1:43" s="160" customFormat="1" ht="15" x14ac:dyDescent="0.25">
      <c r="A119" s="291" t="s">
        <v>45</v>
      </c>
      <c r="B119" s="292"/>
      <c r="C119" s="292"/>
      <c r="D119" s="292"/>
      <c r="E119" s="292"/>
      <c r="F119" s="293"/>
    </row>
    <row r="120" spans="1:43" s="178" customFormat="1" ht="14.25" x14ac:dyDescent="0.2">
      <c r="A120" s="172" t="s">
        <v>109</v>
      </c>
      <c r="B120" s="173" t="s">
        <v>75</v>
      </c>
      <c r="C120" s="174">
        <v>29</v>
      </c>
      <c r="D120" s="175" t="s">
        <v>6</v>
      </c>
      <c r="E120" s="152"/>
      <c r="F120" s="177">
        <f>ROUND(E120*C120,2)</f>
        <v>0</v>
      </c>
    </row>
    <row r="121" spans="1:43" s="160" customFormat="1" ht="14.25" x14ac:dyDescent="0.2">
      <c r="A121" s="179"/>
      <c r="B121" s="180"/>
      <c r="C121" s="163"/>
      <c r="D121" s="164"/>
      <c r="E121" s="165"/>
      <c r="F121" s="166"/>
    </row>
    <row r="122" spans="1:43" s="178" customFormat="1" ht="28.5" x14ac:dyDescent="0.2">
      <c r="A122" s="172" t="s">
        <v>110</v>
      </c>
      <c r="B122" s="173" t="s">
        <v>48</v>
      </c>
      <c r="C122" s="174">
        <v>16</v>
      </c>
      <c r="D122" s="175" t="s">
        <v>6</v>
      </c>
      <c r="E122" s="152"/>
      <c r="F122" s="177">
        <f>ROUND(E122*C122,2)</f>
        <v>0</v>
      </c>
    </row>
    <row r="123" spans="1:43" s="160" customFormat="1" ht="14.25" x14ac:dyDescent="0.2">
      <c r="A123" s="179"/>
      <c r="B123" s="180"/>
      <c r="C123" s="163"/>
      <c r="D123" s="164"/>
      <c r="E123" s="165"/>
      <c r="F123" s="166"/>
    </row>
    <row r="124" spans="1:43" s="160" customFormat="1" ht="28.5" x14ac:dyDescent="0.2">
      <c r="A124" s="172" t="s">
        <v>143</v>
      </c>
      <c r="B124" s="173" t="s">
        <v>76</v>
      </c>
      <c r="C124" s="174">
        <v>16</v>
      </c>
      <c r="D124" s="175" t="s">
        <v>6</v>
      </c>
      <c r="E124" s="152"/>
      <c r="F124" s="177">
        <f>ROUND(E124*C124,2)</f>
        <v>0</v>
      </c>
    </row>
    <row r="125" spans="1:43" s="160" customFormat="1" ht="14.25" x14ac:dyDescent="0.2">
      <c r="A125" s="227"/>
      <c r="B125" s="219"/>
      <c r="C125" s="220"/>
      <c r="D125" s="221"/>
      <c r="E125" s="222"/>
      <c r="F125" s="223"/>
    </row>
    <row r="126" spans="1:43" s="160" customFormat="1" ht="15" x14ac:dyDescent="0.25">
      <c r="A126" s="291" t="s">
        <v>201</v>
      </c>
      <c r="B126" s="292"/>
      <c r="C126" s="292"/>
      <c r="D126" s="292"/>
      <c r="E126" s="292"/>
      <c r="F126" s="293"/>
    </row>
    <row r="127" spans="1:43" s="160" customFormat="1" ht="14.25" x14ac:dyDescent="0.2">
      <c r="A127" s="172" t="s">
        <v>144</v>
      </c>
      <c r="B127" s="173" t="s">
        <v>161</v>
      </c>
      <c r="C127" s="174">
        <v>2</v>
      </c>
      <c r="D127" s="175" t="s">
        <v>6</v>
      </c>
      <c r="E127" s="152"/>
      <c r="F127" s="177">
        <f>ROUND(E127*C127,2)</f>
        <v>0</v>
      </c>
    </row>
    <row r="128" spans="1:43" s="160" customFormat="1" ht="14.25" x14ac:dyDescent="0.2">
      <c r="A128" s="179"/>
      <c r="B128" s="180"/>
      <c r="C128" s="163"/>
      <c r="D128" s="164"/>
      <c r="E128" s="165"/>
      <c r="F128" s="166"/>
    </row>
    <row r="129" spans="1:6" s="160" customFormat="1" ht="28.5" x14ac:dyDescent="0.2">
      <c r="A129" s="172" t="s">
        <v>145</v>
      </c>
      <c r="B129" s="173" t="s">
        <v>165</v>
      </c>
      <c r="C129" s="174">
        <v>77</v>
      </c>
      <c r="D129" s="175" t="s">
        <v>69</v>
      </c>
      <c r="E129" s="152"/>
      <c r="F129" s="177">
        <f>ROUND(E129*C129,2)</f>
        <v>0</v>
      </c>
    </row>
    <row r="130" spans="1:6" s="160" customFormat="1" ht="14.25" x14ac:dyDescent="0.2">
      <c r="A130" s="227"/>
      <c r="B130" s="219"/>
      <c r="C130" s="220"/>
      <c r="D130" s="221"/>
      <c r="E130" s="222"/>
      <c r="F130" s="223"/>
    </row>
    <row r="131" spans="1:6" s="160" customFormat="1" ht="42.75" x14ac:dyDescent="0.2">
      <c r="A131" s="172" t="s">
        <v>111</v>
      </c>
      <c r="B131" s="173" t="s">
        <v>162</v>
      </c>
      <c r="C131" s="174">
        <v>36</v>
      </c>
      <c r="D131" s="175" t="s">
        <v>69</v>
      </c>
      <c r="E131" s="152"/>
      <c r="F131" s="177">
        <f>ROUND(E131*C131,2)</f>
        <v>0</v>
      </c>
    </row>
    <row r="132" spans="1:6" s="189" customFormat="1" ht="12.95" customHeight="1" x14ac:dyDescent="0.25">
      <c r="A132" s="179"/>
      <c r="B132" s="180"/>
      <c r="C132" s="228"/>
      <c r="D132" s="228"/>
      <c r="E132" s="229"/>
      <c r="F132" s="230"/>
    </row>
    <row r="133" spans="1:6" s="178" customFormat="1" ht="15" customHeight="1" x14ac:dyDescent="0.25">
      <c r="A133" s="184" t="s">
        <v>19</v>
      </c>
      <c r="B133" s="185" t="s">
        <v>29</v>
      </c>
      <c r="C133" s="186"/>
      <c r="D133" s="187"/>
      <c r="E133" s="185"/>
      <c r="F133" s="188">
        <f>+SUM(F120:F131)+SUM(F115:F118)+SUM(F108:F112)</f>
        <v>0</v>
      </c>
    </row>
    <row r="134" spans="1:6" s="178" customFormat="1" ht="15" customHeight="1" x14ac:dyDescent="0.25">
      <c r="A134" s="199"/>
      <c r="B134" s="200"/>
      <c r="C134" s="201"/>
      <c r="D134" s="202"/>
      <c r="E134" s="200"/>
      <c r="F134" s="203"/>
    </row>
    <row r="135" spans="1:6" s="160" customFormat="1" ht="15" customHeight="1" x14ac:dyDescent="0.2">
      <c r="A135" s="161"/>
      <c r="B135" s="162"/>
      <c r="C135" s="163"/>
      <c r="D135" s="164"/>
      <c r="E135" s="165"/>
      <c r="F135" s="166"/>
    </row>
    <row r="136" spans="1:6" s="205" customFormat="1" ht="15" customHeight="1" x14ac:dyDescent="0.25">
      <c r="A136" s="167" t="s">
        <v>20</v>
      </c>
      <c r="B136" s="168" t="s">
        <v>16</v>
      </c>
      <c r="C136" s="169"/>
      <c r="D136" s="170"/>
      <c r="E136" s="171"/>
      <c r="F136" s="171"/>
    </row>
    <row r="137" spans="1:6" s="160" customFormat="1" ht="14.25" x14ac:dyDescent="0.2">
      <c r="A137" s="161"/>
      <c r="B137" s="162"/>
      <c r="C137" s="163"/>
      <c r="D137" s="164"/>
      <c r="E137" s="165"/>
      <c r="F137" s="166"/>
    </row>
    <row r="138" spans="1:6" s="178" customFormat="1" ht="15" customHeight="1" x14ac:dyDescent="0.25">
      <c r="A138" s="295" t="s">
        <v>30</v>
      </c>
      <c r="B138" s="295"/>
      <c r="C138" s="295"/>
      <c r="D138" s="295"/>
      <c r="E138" s="295"/>
      <c r="F138" s="295"/>
    </row>
    <row r="139" spans="1:6" s="178" customFormat="1" ht="14.25" x14ac:dyDescent="0.2">
      <c r="A139" s="172" t="s">
        <v>112</v>
      </c>
      <c r="B139" s="173" t="s">
        <v>182</v>
      </c>
      <c r="C139" s="174">
        <v>1</v>
      </c>
      <c r="D139" s="175" t="s">
        <v>6</v>
      </c>
      <c r="E139" s="152"/>
      <c r="F139" s="177">
        <f>ROUND(E139*C139,2)</f>
        <v>0</v>
      </c>
    </row>
    <row r="140" spans="1:6" s="178" customFormat="1" ht="14.25" x14ac:dyDescent="0.2">
      <c r="A140" s="179"/>
      <c r="B140" s="180"/>
      <c r="C140" s="163"/>
      <c r="D140" s="164"/>
      <c r="E140" s="165"/>
      <c r="F140" s="166"/>
    </row>
    <row r="141" spans="1:6" s="178" customFormat="1" ht="14.25" x14ac:dyDescent="0.2">
      <c r="A141" s="172" t="s">
        <v>113</v>
      </c>
      <c r="B141" s="173" t="s">
        <v>46</v>
      </c>
      <c r="C141" s="174">
        <v>1</v>
      </c>
      <c r="D141" s="175" t="s">
        <v>6</v>
      </c>
      <c r="E141" s="152"/>
      <c r="F141" s="177">
        <f>ROUND(E141*C141,2)</f>
        <v>0</v>
      </c>
    </row>
    <row r="142" spans="1:6" s="178" customFormat="1" ht="14.25" x14ac:dyDescent="0.2">
      <c r="A142" s="179"/>
      <c r="B142" s="180"/>
      <c r="C142" s="163"/>
      <c r="D142" s="164"/>
      <c r="E142" s="165"/>
      <c r="F142" s="166"/>
    </row>
    <row r="143" spans="1:6" s="178" customFormat="1" ht="14.25" x14ac:dyDescent="0.2">
      <c r="A143" s="172" t="s">
        <v>169</v>
      </c>
      <c r="B143" s="183" t="s">
        <v>79</v>
      </c>
      <c r="C143" s="174">
        <v>4</v>
      </c>
      <c r="D143" s="175" t="s">
        <v>80</v>
      </c>
      <c r="E143" s="152"/>
      <c r="F143" s="177">
        <f>ROUND(E143*C143,2)</f>
        <v>0</v>
      </c>
    </row>
    <row r="144" spans="1:6" s="189" customFormat="1" ht="12.95" customHeight="1" x14ac:dyDescent="0.25">
      <c r="A144" s="161"/>
      <c r="B144" s="162"/>
      <c r="C144" s="163"/>
      <c r="D144" s="164"/>
      <c r="E144" s="165"/>
      <c r="F144" s="166"/>
    </row>
    <row r="145" spans="1:6" s="178" customFormat="1" ht="15" x14ac:dyDescent="0.25">
      <c r="A145" s="184" t="s">
        <v>20</v>
      </c>
      <c r="B145" s="185" t="s">
        <v>17</v>
      </c>
      <c r="C145" s="186"/>
      <c r="D145" s="187"/>
      <c r="E145" s="185"/>
      <c r="F145" s="188">
        <f>+SUM(F139:F144)</f>
        <v>0</v>
      </c>
    </row>
    <row r="146" spans="1:6" s="189" customFormat="1" ht="15" customHeight="1" x14ac:dyDescent="0.25">
      <c r="A146" s="161"/>
      <c r="B146" s="162"/>
      <c r="C146" s="163"/>
      <c r="D146" s="164"/>
      <c r="E146" s="165"/>
      <c r="F146" s="166"/>
    </row>
    <row r="147" spans="1:6" s="189" customFormat="1" ht="15" customHeight="1" x14ac:dyDescent="0.25">
      <c r="A147" s="184" t="s">
        <v>26</v>
      </c>
      <c r="B147" s="185" t="s">
        <v>49</v>
      </c>
      <c r="C147" s="185"/>
      <c r="D147" s="187"/>
      <c r="E147" s="188"/>
      <c r="F147" s="188">
        <f>ROUND(0.1*(F133+F94+F83+F52+F37+F102+F145),2)</f>
        <v>1015</v>
      </c>
    </row>
    <row r="148" spans="1:6" s="160" customFormat="1" ht="15" customHeight="1" x14ac:dyDescent="0.2">
      <c r="A148" s="161"/>
      <c r="B148" s="162"/>
      <c r="C148" s="163"/>
      <c r="D148" s="164"/>
      <c r="E148" s="165"/>
      <c r="F148" s="166"/>
    </row>
    <row r="149" spans="1:6" s="205" customFormat="1" ht="15" customHeight="1" x14ac:dyDescent="0.25">
      <c r="A149" s="167"/>
      <c r="B149" s="168" t="s">
        <v>23</v>
      </c>
      <c r="C149" s="169"/>
      <c r="D149" s="170"/>
      <c r="E149" s="171"/>
      <c r="F149" s="171"/>
    </row>
    <row r="150" spans="1:6" s="210" customFormat="1" ht="15" x14ac:dyDescent="0.25">
      <c r="A150" s="231" t="s">
        <v>5</v>
      </c>
      <c r="B150" s="232" t="s">
        <v>12</v>
      </c>
      <c r="C150" s="195"/>
      <c r="D150" s="196"/>
      <c r="E150" s="197"/>
      <c r="F150" s="233">
        <f>+F37</f>
        <v>10150</v>
      </c>
    </row>
    <row r="151" spans="1:6" s="205" customFormat="1" ht="3" customHeight="1" x14ac:dyDescent="0.25">
      <c r="A151" s="234"/>
      <c r="B151" s="235"/>
      <c r="C151" s="208"/>
      <c r="D151" s="209"/>
      <c r="E151" s="236"/>
      <c r="F151" s="235"/>
    </row>
    <row r="152" spans="1:6" s="210" customFormat="1" ht="15" x14ac:dyDescent="0.25">
      <c r="A152" s="231" t="s">
        <v>7</v>
      </c>
      <c r="B152" s="232" t="s">
        <v>13</v>
      </c>
      <c r="C152" s="195"/>
      <c r="D152" s="196"/>
      <c r="E152" s="197"/>
      <c r="F152" s="233">
        <f>+F52</f>
        <v>0</v>
      </c>
    </row>
    <row r="153" spans="1:6" s="205" customFormat="1" ht="3" customHeight="1" x14ac:dyDescent="0.25">
      <c r="A153" s="237"/>
      <c r="B153" s="235"/>
      <c r="C153" s="210"/>
      <c r="D153" s="209"/>
      <c r="E153" s="238"/>
      <c r="F153" s="235"/>
    </row>
    <row r="154" spans="1:6" s="205" customFormat="1" ht="15" x14ac:dyDescent="0.25">
      <c r="A154" s="231" t="s">
        <v>9</v>
      </c>
      <c r="B154" s="232" t="s">
        <v>14</v>
      </c>
      <c r="C154" s="195"/>
      <c r="D154" s="196"/>
      <c r="E154" s="197"/>
      <c r="F154" s="233">
        <f>+F83</f>
        <v>0</v>
      </c>
    </row>
    <row r="155" spans="1:6" s="205" customFormat="1" ht="3" customHeight="1" x14ac:dyDescent="0.25">
      <c r="A155" s="231"/>
      <c r="B155" s="232"/>
      <c r="C155" s="195"/>
      <c r="D155" s="196"/>
      <c r="E155" s="197"/>
      <c r="F155" s="233"/>
    </row>
    <row r="156" spans="1:6" s="210" customFormat="1" ht="15" x14ac:dyDescent="0.25">
      <c r="A156" s="231" t="s">
        <v>37</v>
      </c>
      <c r="B156" s="232" t="s">
        <v>38</v>
      </c>
      <c r="C156" s="195"/>
      <c r="D156" s="196"/>
      <c r="E156" s="197"/>
      <c r="F156" s="233">
        <f>+F94</f>
        <v>0</v>
      </c>
    </row>
    <row r="157" spans="1:6" s="210" customFormat="1" ht="3" customHeight="1" x14ac:dyDescent="0.25">
      <c r="A157" s="234"/>
      <c r="B157" s="235"/>
      <c r="C157" s="208"/>
      <c r="D157" s="209"/>
      <c r="E157" s="236"/>
      <c r="F157" s="235"/>
    </row>
    <row r="158" spans="1:6" s="210" customFormat="1" ht="15" x14ac:dyDescent="0.25">
      <c r="A158" s="231" t="s">
        <v>50</v>
      </c>
      <c r="B158" s="232" t="s">
        <v>163</v>
      </c>
      <c r="C158" s="195"/>
      <c r="D158" s="196"/>
      <c r="E158" s="197"/>
      <c r="F158" s="233">
        <f>F102</f>
        <v>0</v>
      </c>
    </row>
    <row r="159" spans="1:6" s="205" customFormat="1" ht="3" customHeight="1" x14ac:dyDescent="0.25">
      <c r="A159" s="234"/>
      <c r="B159" s="235"/>
      <c r="C159" s="208"/>
      <c r="D159" s="209"/>
      <c r="E159" s="236"/>
      <c r="F159" s="235"/>
    </row>
    <row r="160" spans="1:6" s="210" customFormat="1" ht="15" x14ac:dyDescent="0.25">
      <c r="A160" s="231" t="s">
        <v>19</v>
      </c>
      <c r="B160" s="232" t="s">
        <v>27</v>
      </c>
      <c r="C160" s="195"/>
      <c r="D160" s="196"/>
      <c r="E160" s="197"/>
      <c r="F160" s="233">
        <f>+F133</f>
        <v>0</v>
      </c>
    </row>
    <row r="161" spans="1:6" s="205" customFormat="1" ht="3" customHeight="1" x14ac:dyDescent="0.25">
      <c r="A161" s="237"/>
      <c r="B161" s="235"/>
      <c r="C161" s="210"/>
      <c r="D161" s="209"/>
      <c r="E161" s="238"/>
      <c r="F161" s="235"/>
    </row>
    <row r="162" spans="1:6" s="210" customFormat="1" ht="15" x14ac:dyDescent="0.25">
      <c r="A162" s="231" t="s">
        <v>20</v>
      </c>
      <c r="B162" s="232" t="s">
        <v>16</v>
      </c>
      <c r="C162" s="195"/>
      <c r="D162" s="196"/>
      <c r="E162" s="197"/>
      <c r="F162" s="233">
        <f>+F145</f>
        <v>0</v>
      </c>
    </row>
    <row r="163" spans="1:6" s="205" customFormat="1" ht="3" customHeight="1" x14ac:dyDescent="0.25">
      <c r="A163" s="237"/>
      <c r="B163" s="235"/>
      <c r="C163" s="208"/>
      <c r="D163" s="209"/>
      <c r="E163" s="236"/>
      <c r="F163" s="235"/>
    </row>
    <row r="164" spans="1:6" s="160" customFormat="1" ht="15" customHeight="1" thickBot="1" x14ac:dyDescent="0.3">
      <c r="A164" s="239" t="s">
        <v>26</v>
      </c>
      <c r="B164" s="240" t="s">
        <v>24</v>
      </c>
      <c r="C164" s="241"/>
      <c r="D164" s="242"/>
      <c r="E164" s="243"/>
      <c r="F164" s="244">
        <f>+F147</f>
        <v>1015</v>
      </c>
    </row>
    <row r="165" spans="1:6" s="160" customFormat="1" ht="15" customHeight="1" x14ac:dyDescent="0.25">
      <c r="A165" s="234"/>
      <c r="B165" s="245" t="s">
        <v>10</v>
      </c>
      <c r="C165" s="208"/>
      <c r="D165" s="209"/>
      <c r="E165" s="210"/>
      <c r="F165" s="246">
        <f>SUM(F150:F164)</f>
        <v>11165</v>
      </c>
    </row>
    <row r="166" spans="1:6" s="160" customFormat="1" ht="15" customHeight="1" thickBot="1" x14ac:dyDescent="0.25">
      <c r="A166" s="247"/>
      <c r="B166" s="248" t="s">
        <v>25</v>
      </c>
      <c r="C166" s="249">
        <v>0.22</v>
      </c>
      <c r="D166" s="250"/>
      <c r="E166" s="248"/>
      <c r="F166" s="251">
        <f>ROUND(F165*C166,2)</f>
        <v>2456.3000000000002</v>
      </c>
    </row>
    <row r="167" spans="1:6" s="160" customFormat="1" ht="15" customHeight="1" x14ac:dyDescent="0.25">
      <c r="A167" s="252"/>
      <c r="B167" s="253" t="s">
        <v>11</v>
      </c>
      <c r="C167" s="254"/>
      <c r="D167" s="255"/>
      <c r="E167" s="256"/>
      <c r="F167" s="246">
        <f>+F166+F165</f>
        <v>13621.3</v>
      </c>
    </row>
    <row r="168" spans="1:6" s="160" customFormat="1" ht="15" customHeight="1" x14ac:dyDescent="0.2">
      <c r="A168" s="252"/>
      <c r="B168" s="257"/>
      <c r="C168" s="257"/>
      <c r="D168" s="258"/>
      <c r="E168" s="257"/>
      <c r="F168" s="257"/>
    </row>
    <row r="169" spans="1:6" s="160" customFormat="1" ht="15" customHeight="1" x14ac:dyDescent="0.2">
      <c r="A169" s="259"/>
      <c r="B169" s="256"/>
      <c r="C169" s="260"/>
      <c r="D169" s="258"/>
      <c r="E169" s="257"/>
      <c r="F169" s="257"/>
    </row>
    <row r="170" spans="1:6" s="160" customFormat="1" ht="11.85" customHeight="1" x14ac:dyDescent="0.2">
      <c r="A170" s="259"/>
      <c r="B170" s="257"/>
      <c r="C170" s="260"/>
      <c r="D170" s="258"/>
      <c r="E170" s="257"/>
      <c r="F170" s="257"/>
    </row>
    <row r="171" spans="1:6" s="160" customFormat="1" ht="11.85" customHeight="1" x14ac:dyDescent="0.2">
      <c r="A171" s="259"/>
      <c r="B171" s="257"/>
      <c r="C171" s="260"/>
      <c r="D171" s="258"/>
      <c r="E171" s="257"/>
      <c r="F171" s="257"/>
    </row>
    <row r="172" spans="1:6" s="160" customFormat="1" ht="11.85" customHeight="1" x14ac:dyDescent="0.2">
      <c r="A172" s="259"/>
      <c r="B172" s="261"/>
      <c r="C172" s="260"/>
      <c r="D172" s="258"/>
      <c r="E172" s="257"/>
      <c r="F172" s="257"/>
    </row>
    <row r="173" spans="1:6" ht="11.85" customHeight="1" x14ac:dyDescent="0.2">
      <c r="A173" s="257"/>
      <c r="B173" s="261"/>
      <c r="C173" s="260"/>
      <c r="E173" s="257"/>
      <c r="F173" s="257"/>
    </row>
  </sheetData>
  <sheetProtection algorithmName="SHA-512" hashValue="iiwCFGBQWcefl+bSMHmnZjUwn12X+LSOFDw63d+uGrwnYvqm24qa+QZhvk8z3XAk8Wt7SvVbT/+JOm34QWYZPw==" saltValue="yAigydqiI520ZCXBImYTbA==" spinCount="100000" sheet="1" selectLockedCells="1"/>
  <mergeCells count="19">
    <mergeCell ref="A138:F138"/>
    <mergeCell ref="A126:F126"/>
    <mergeCell ref="A47:F47"/>
    <mergeCell ref="A57:F57"/>
    <mergeCell ref="A68:F68"/>
    <mergeCell ref="A77:F77"/>
    <mergeCell ref="A80:F80"/>
    <mergeCell ref="A88:F88"/>
    <mergeCell ref="A91:F91"/>
    <mergeCell ref="A99:F99"/>
    <mergeCell ref="A107:F107"/>
    <mergeCell ref="A114:F114"/>
    <mergeCell ref="A119:F119"/>
    <mergeCell ref="A42:F42"/>
    <mergeCell ref="A1:F1"/>
    <mergeCell ref="A2:F2"/>
    <mergeCell ref="A8:F8"/>
    <mergeCell ref="A13:F13"/>
    <mergeCell ref="A32:F32"/>
  </mergeCells>
  <dataValidations count="1">
    <dataValidation type="custom" allowBlank="1" showInputMessage="1" showErrorMessage="1" errorTitle="Preverite vnos" error="Cena/e.m je po Navodilih za pripravo ponudbe potrebno vnesti na dve decimalni mesti." sqref="E9 E11 E14 E16 E18 E20 E22 E24 E26 E28 E30 E35 E43 E45 E48 E50 E58 E60 E62 E64 E66 E69 E71 E73 E75 E78 E81 E89 E92 E100 E108 E110 E112 E115 E117 E120 E122 E124 E127 E129 E131 E139 E141 E143" xr:uid="{1A8AA91D-81B2-43B6-8D5A-B122F9F8FC30}">
      <formula1>E9=ROUND(E9,2)</formula1>
    </dataValidation>
  </dataValidations>
  <pageMargins left="0.23622047244094491" right="0.23622047244094491" top="0.74803149606299213" bottom="0.74803149606299213" header="0.31496062992125984" footer="0.31496062992125984"/>
  <pageSetup paperSize="9" scale="70" fitToHeight="0" orientation="portrait" r:id="rId1"/>
  <rowBreaks count="2" manualBreakCount="2">
    <brk id="54" max="5" man="1"/>
    <brk id="10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142"/>
  <sheetViews>
    <sheetView tabSelected="1" zoomScaleNormal="100" zoomScaleSheetLayoutView="85" zoomScalePageLayoutView="80" workbookViewId="0">
      <selection activeCell="E84" sqref="E84"/>
    </sheetView>
  </sheetViews>
  <sheetFormatPr defaultColWidth="8.85546875" defaultRowHeight="11.85" customHeight="1" x14ac:dyDescent="0.2"/>
  <cols>
    <col min="1" max="1" width="3.85546875" style="1" bestFit="1" customWidth="1"/>
    <col min="2" max="2" width="87.140625" style="1" customWidth="1"/>
    <col min="3" max="3" width="10.5703125" style="2" bestFit="1" customWidth="1"/>
    <col min="4" max="4" width="6.85546875" style="69" customWidth="1"/>
    <col min="5" max="5" width="12.7109375" style="1" bestFit="1" customWidth="1"/>
    <col min="6" max="6" width="11.28515625" style="1" bestFit="1" customWidth="1"/>
    <col min="7" max="16384" width="8.85546875" style="147"/>
  </cols>
  <sheetData>
    <row r="1" spans="1:6" ht="36" customHeight="1" x14ac:dyDescent="0.2">
      <c r="A1" s="290" t="s">
        <v>68</v>
      </c>
      <c r="B1" s="290"/>
      <c r="C1" s="290"/>
      <c r="D1" s="290"/>
      <c r="E1" s="290"/>
      <c r="F1" s="290"/>
    </row>
    <row r="2" spans="1:6" ht="18" x14ac:dyDescent="0.2">
      <c r="A2" s="290" t="s">
        <v>194</v>
      </c>
      <c r="B2" s="290"/>
      <c r="C2" s="290"/>
      <c r="D2" s="290"/>
      <c r="E2" s="290"/>
      <c r="F2" s="290"/>
    </row>
    <row r="3" spans="1:6" ht="18" customHeight="1" x14ac:dyDescent="0.25">
      <c r="A3" s="71"/>
      <c r="B3" s="71"/>
      <c r="C3" s="71"/>
      <c r="D3" s="71"/>
      <c r="E3" s="71"/>
      <c r="F3" s="71"/>
    </row>
    <row r="4" spans="1:6" s="34" customFormat="1" ht="15" customHeight="1" x14ac:dyDescent="0.25">
      <c r="A4" s="50" t="s">
        <v>114</v>
      </c>
      <c r="B4" s="6" t="s">
        <v>0</v>
      </c>
      <c r="C4" s="5" t="s">
        <v>1</v>
      </c>
      <c r="D4" s="64" t="s">
        <v>2</v>
      </c>
      <c r="E4" s="4" t="s">
        <v>3</v>
      </c>
      <c r="F4" s="4" t="s">
        <v>4</v>
      </c>
    </row>
    <row r="5" spans="1:6" s="34" customFormat="1" ht="15" customHeight="1" x14ac:dyDescent="0.2">
      <c r="A5" s="112"/>
      <c r="B5" s="114"/>
      <c r="C5" s="99"/>
      <c r="D5" s="108"/>
      <c r="E5" s="103"/>
      <c r="F5" s="104"/>
    </row>
    <row r="6" spans="1:6" s="34" customFormat="1" ht="15" customHeight="1" x14ac:dyDescent="0.25">
      <c r="A6" s="52" t="s">
        <v>5</v>
      </c>
      <c r="B6" s="8" t="s">
        <v>12</v>
      </c>
      <c r="C6" s="9"/>
      <c r="D6" s="65"/>
      <c r="E6" s="10"/>
      <c r="F6" s="10"/>
    </row>
    <row r="7" spans="1:6" s="34" customFormat="1" ht="14.25" x14ac:dyDescent="0.2">
      <c r="A7" s="112"/>
      <c r="B7" s="114"/>
      <c r="C7" s="99"/>
      <c r="D7" s="108"/>
      <c r="E7" s="103"/>
      <c r="F7" s="104"/>
    </row>
    <row r="8" spans="1:6" s="34" customFormat="1" ht="15" x14ac:dyDescent="0.25">
      <c r="A8" s="286" t="s">
        <v>36</v>
      </c>
      <c r="B8" s="287"/>
      <c r="C8" s="287"/>
      <c r="D8" s="287"/>
      <c r="E8" s="287"/>
      <c r="F8" s="288"/>
    </row>
    <row r="9" spans="1:6" s="34" customFormat="1" ht="57" x14ac:dyDescent="0.2">
      <c r="A9" s="119">
        <v>1</v>
      </c>
      <c r="B9" s="96" t="s">
        <v>70</v>
      </c>
      <c r="C9" s="98">
        <v>590</v>
      </c>
      <c r="D9" s="107" t="s">
        <v>69</v>
      </c>
      <c r="E9" s="152"/>
      <c r="F9" s="102">
        <f>ROUND(E9*C9,2)</f>
        <v>0</v>
      </c>
    </row>
    <row r="10" spans="1:6" s="40" customFormat="1" ht="15" customHeight="1" x14ac:dyDescent="0.2">
      <c r="A10" s="112"/>
      <c r="B10" s="114"/>
      <c r="C10" s="99"/>
      <c r="D10" s="108"/>
      <c r="E10" s="103"/>
      <c r="F10" s="104"/>
    </row>
    <row r="11" spans="1:6" s="34" customFormat="1" ht="28.5" x14ac:dyDescent="0.2">
      <c r="A11" s="119">
        <v>2</v>
      </c>
      <c r="B11" s="96" t="s">
        <v>196</v>
      </c>
      <c r="C11" s="98">
        <v>250</v>
      </c>
      <c r="D11" s="107" t="s">
        <v>222</v>
      </c>
      <c r="E11" s="176">
        <v>1</v>
      </c>
      <c r="F11" s="102">
        <f>ROUND(E11*C11,2)</f>
        <v>250</v>
      </c>
    </row>
    <row r="12" spans="1:6" s="40" customFormat="1" ht="15" customHeight="1" x14ac:dyDescent="0.2">
      <c r="A12" s="112"/>
      <c r="B12" s="114"/>
      <c r="C12" s="99"/>
      <c r="D12" s="108"/>
      <c r="E12" s="103"/>
      <c r="F12" s="104"/>
    </row>
    <row r="13" spans="1:6" s="34" customFormat="1" ht="15" x14ac:dyDescent="0.25">
      <c r="A13" s="286" t="s">
        <v>41</v>
      </c>
      <c r="B13" s="287"/>
      <c r="C13" s="287"/>
      <c r="D13" s="287"/>
      <c r="E13" s="287"/>
      <c r="F13" s="288"/>
    </row>
    <row r="14" spans="1:6" s="40" customFormat="1" ht="28.5" x14ac:dyDescent="0.2">
      <c r="A14" s="124">
        <v>3</v>
      </c>
      <c r="B14" s="73" t="s">
        <v>77</v>
      </c>
      <c r="C14" s="98">
        <v>18</v>
      </c>
      <c r="D14" s="107" t="s">
        <v>6</v>
      </c>
      <c r="E14" s="152"/>
      <c r="F14" s="102">
        <f>ROUND(E14*C14,2)</f>
        <v>0</v>
      </c>
    </row>
    <row r="15" spans="1:6" s="40" customFormat="1" ht="15" customHeight="1" x14ac:dyDescent="0.2">
      <c r="A15" s="121"/>
      <c r="B15" s="90"/>
      <c r="C15" s="99"/>
      <c r="D15" s="108"/>
      <c r="E15" s="103"/>
      <c r="F15" s="104"/>
    </row>
    <row r="16" spans="1:6" s="40" customFormat="1" ht="28.5" x14ac:dyDescent="0.2">
      <c r="A16" s="119">
        <v>4</v>
      </c>
      <c r="B16" s="96" t="s">
        <v>78</v>
      </c>
      <c r="C16" s="98">
        <v>20</v>
      </c>
      <c r="D16" s="107" t="s">
        <v>6</v>
      </c>
      <c r="E16" s="152"/>
      <c r="F16" s="102">
        <f>ROUND(E16*C16,2)</f>
        <v>0</v>
      </c>
    </row>
    <row r="17" spans="1:6" s="40" customFormat="1" ht="15" customHeight="1" x14ac:dyDescent="0.2">
      <c r="A17" s="112"/>
      <c r="B17" s="114"/>
      <c r="C17" s="99"/>
      <c r="D17" s="108"/>
      <c r="E17" s="103"/>
      <c r="F17" s="104"/>
    </row>
    <row r="18" spans="1:6" s="40" customFormat="1" ht="28.5" x14ac:dyDescent="0.2">
      <c r="A18" s="119" t="s">
        <v>178</v>
      </c>
      <c r="B18" s="96" t="s">
        <v>221</v>
      </c>
      <c r="C18" s="98">
        <v>2</v>
      </c>
      <c r="D18" s="107" t="s">
        <v>6</v>
      </c>
      <c r="E18" s="152"/>
      <c r="F18" s="102">
        <f>ROUND(E18*C18,2)</f>
        <v>0</v>
      </c>
    </row>
    <row r="19" spans="1:6" s="40" customFormat="1" ht="15" customHeight="1" x14ac:dyDescent="0.2">
      <c r="A19" s="112"/>
      <c r="B19" s="114"/>
      <c r="C19" s="99"/>
      <c r="D19" s="108"/>
      <c r="E19" s="103"/>
      <c r="F19" s="104"/>
    </row>
    <row r="20" spans="1:6" s="40" customFormat="1" ht="15" customHeight="1" x14ac:dyDescent="0.2">
      <c r="A20" s="119" t="s">
        <v>191</v>
      </c>
      <c r="B20" s="96" t="s">
        <v>129</v>
      </c>
      <c r="C20" s="98">
        <v>187</v>
      </c>
      <c r="D20" s="107" t="s">
        <v>69</v>
      </c>
      <c r="E20" s="152"/>
      <c r="F20" s="102">
        <f>ROUND(E20*C20,2)</f>
        <v>0</v>
      </c>
    </row>
    <row r="21" spans="1:6" s="40" customFormat="1" ht="15" customHeight="1" x14ac:dyDescent="0.2">
      <c r="A21" s="112"/>
      <c r="B21" s="114"/>
      <c r="C21" s="99"/>
      <c r="D21" s="108"/>
      <c r="E21" s="103"/>
      <c r="F21" s="104"/>
    </row>
    <row r="22" spans="1:6" s="40" customFormat="1" ht="14.25" x14ac:dyDescent="0.2">
      <c r="A22" s="119" t="s">
        <v>115</v>
      </c>
      <c r="B22" s="96" t="s">
        <v>71</v>
      </c>
      <c r="C22" s="98">
        <v>609.5</v>
      </c>
      <c r="D22" s="107" t="s">
        <v>8</v>
      </c>
      <c r="E22" s="152"/>
      <c r="F22" s="102">
        <f>ROUND(E22*C22,2)</f>
        <v>0</v>
      </c>
    </row>
    <row r="23" spans="1:6" s="40" customFormat="1" ht="14.25" x14ac:dyDescent="0.2">
      <c r="A23" s="112"/>
      <c r="B23" s="114"/>
      <c r="C23" s="99"/>
      <c r="D23" s="108"/>
      <c r="E23" s="103"/>
      <c r="F23" s="104"/>
    </row>
    <row r="24" spans="1:6" s="40" customFormat="1" ht="14.25" customHeight="1" x14ac:dyDescent="0.2">
      <c r="A24" s="123" t="s">
        <v>86</v>
      </c>
      <c r="B24" s="73" t="s">
        <v>128</v>
      </c>
      <c r="C24" s="98">
        <v>4270</v>
      </c>
      <c r="D24" s="106" t="s">
        <v>8</v>
      </c>
      <c r="E24" s="152"/>
      <c r="F24" s="102">
        <f>ROUND(E24*C24,2)</f>
        <v>0</v>
      </c>
    </row>
    <row r="25" spans="1:6" s="40" customFormat="1" ht="14.25" x14ac:dyDescent="0.2">
      <c r="A25" s="56"/>
      <c r="B25" s="70"/>
      <c r="C25" s="110"/>
      <c r="D25" s="108"/>
      <c r="E25" s="103"/>
      <c r="F25" s="104"/>
    </row>
    <row r="26" spans="1:6" s="40" customFormat="1" ht="14.25" x14ac:dyDescent="0.2">
      <c r="A26" s="85" t="s">
        <v>87</v>
      </c>
      <c r="B26" s="96" t="s">
        <v>151</v>
      </c>
      <c r="C26" s="98">
        <v>187</v>
      </c>
      <c r="D26" s="107" t="s">
        <v>69</v>
      </c>
      <c r="E26" s="152"/>
      <c r="F26" s="102">
        <f>ROUND(E26*C26,2)</f>
        <v>0</v>
      </c>
    </row>
    <row r="27" spans="1:6" s="40" customFormat="1" ht="15" customHeight="1" x14ac:dyDescent="0.2">
      <c r="A27" s="56"/>
      <c r="B27" s="70"/>
      <c r="C27" s="99"/>
      <c r="D27" s="108"/>
      <c r="E27" s="103"/>
      <c r="F27" s="104"/>
    </row>
    <row r="28" spans="1:6" s="34" customFormat="1" ht="15" x14ac:dyDescent="0.25">
      <c r="A28" s="286" t="s">
        <v>31</v>
      </c>
      <c r="B28" s="287"/>
      <c r="C28" s="287"/>
      <c r="D28" s="287"/>
      <c r="E28" s="287"/>
      <c r="F28" s="288"/>
    </row>
    <row r="29" spans="1:6" s="40" customFormat="1" ht="28.5" x14ac:dyDescent="0.2">
      <c r="A29" s="119" t="s">
        <v>88</v>
      </c>
      <c r="B29" s="96" t="s">
        <v>43</v>
      </c>
      <c r="C29" s="98">
        <v>5000</v>
      </c>
      <c r="D29" s="107" t="s">
        <v>6</v>
      </c>
      <c r="E29" s="102">
        <v>1</v>
      </c>
      <c r="F29" s="102">
        <f>+E29*C29</f>
        <v>5000</v>
      </c>
    </row>
    <row r="30" spans="1:6" s="40" customFormat="1" ht="15" customHeight="1" x14ac:dyDescent="0.2">
      <c r="A30" s="112"/>
      <c r="B30" s="114"/>
      <c r="C30" s="99"/>
      <c r="D30" s="108"/>
      <c r="E30" s="103"/>
      <c r="F30" s="104"/>
    </row>
    <row r="31" spans="1:6" s="40" customFormat="1" ht="28.5" x14ac:dyDescent="0.2">
      <c r="A31" s="119" t="s">
        <v>89</v>
      </c>
      <c r="B31" s="96" t="s">
        <v>81</v>
      </c>
      <c r="C31" s="98">
        <v>1</v>
      </c>
      <c r="D31" s="107" t="s">
        <v>6</v>
      </c>
      <c r="E31" s="152"/>
      <c r="F31" s="102">
        <f>ROUND(E31*C31,2)</f>
        <v>0</v>
      </c>
    </row>
    <row r="32" spans="1:6" s="40" customFormat="1" ht="14.25" x14ac:dyDescent="0.2">
      <c r="A32" s="112"/>
      <c r="B32" s="114"/>
      <c r="C32" s="99"/>
      <c r="D32" s="108"/>
      <c r="E32" s="103"/>
      <c r="F32" s="104"/>
    </row>
    <row r="33" spans="1:6" s="13" customFormat="1" ht="12.95" customHeight="1" x14ac:dyDescent="0.25">
      <c r="A33" s="55" t="s">
        <v>5</v>
      </c>
      <c r="B33" s="11" t="s">
        <v>18</v>
      </c>
      <c r="C33" s="12"/>
      <c r="D33" s="66"/>
      <c r="E33" s="11"/>
      <c r="F33" s="38">
        <f>+SUM(F29:F31)+SUM(F14:F26)+SUM(F9:F11)</f>
        <v>5250</v>
      </c>
    </row>
    <row r="34" spans="1:6" s="40" customFormat="1" ht="15" customHeight="1" x14ac:dyDescent="0.2">
      <c r="A34" s="112"/>
      <c r="B34" s="114"/>
      <c r="C34" s="99"/>
      <c r="D34" s="108"/>
      <c r="E34" s="103"/>
      <c r="F34" s="104"/>
    </row>
    <row r="35" spans="1:6" s="19" customFormat="1" ht="15" customHeight="1" x14ac:dyDescent="0.25">
      <c r="A35" s="112"/>
      <c r="B35" s="114"/>
      <c r="C35" s="99"/>
      <c r="D35" s="108"/>
      <c r="E35" s="103"/>
      <c r="F35" s="104"/>
    </row>
    <row r="36" spans="1:6" s="34" customFormat="1" ht="15" customHeight="1" x14ac:dyDescent="0.25">
      <c r="A36" s="52" t="s">
        <v>7</v>
      </c>
      <c r="B36" s="8" t="s">
        <v>13</v>
      </c>
      <c r="C36" s="9"/>
      <c r="D36" s="65"/>
      <c r="E36" s="10"/>
      <c r="F36" s="10"/>
    </row>
    <row r="37" spans="1:6" s="34" customFormat="1" ht="15" x14ac:dyDescent="0.25">
      <c r="A37" s="93"/>
      <c r="B37" s="116"/>
      <c r="C37" s="36"/>
      <c r="D37" s="18"/>
      <c r="E37" s="35"/>
      <c r="F37" s="35"/>
    </row>
    <row r="38" spans="1:6" s="40" customFormat="1" ht="15" x14ac:dyDescent="0.25">
      <c r="A38" s="286" t="s">
        <v>73</v>
      </c>
      <c r="B38" s="287"/>
      <c r="C38" s="287"/>
      <c r="D38" s="287"/>
      <c r="E38" s="287"/>
      <c r="F38" s="288"/>
    </row>
    <row r="39" spans="1:6" s="40" customFormat="1" ht="28.5" x14ac:dyDescent="0.2">
      <c r="A39" s="119" t="s">
        <v>90</v>
      </c>
      <c r="B39" s="96" t="s">
        <v>131</v>
      </c>
      <c r="C39" s="98">
        <v>28.1</v>
      </c>
      <c r="D39" s="107" t="s">
        <v>22</v>
      </c>
      <c r="E39" s="152"/>
      <c r="F39" s="102">
        <f>ROUND(E39*C39,2)</f>
        <v>0</v>
      </c>
    </row>
    <row r="40" spans="1:6" s="40" customFormat="1" ht="15" x14ac:dyDescent="0.25">
      <c r="A40" s="93"/>
      <c r="B40" s="116"/>
      <c r="C40" s="36"/>
      <c r="D40" s="18"/>
      <c r="E40" s="35"/>
      <c r="F40" s="35"/>
    </row>
    <row r="41" spans="1:6" s="40" customFormat="1" ht="15" x14ac:dyDescent="0.25">
      <c r="A41" s="286" t="s">
        <v>32</v>
      </c>
      <c r="B41" s="287"/>
      <c r="C41" s="287"/>
      <c r="D41" s="287"/>
      <c r="E41" s="287"/>
      <c r="F41" s="288"/>
    </row>
    <row r="42" spans="1:6" s="40" customFormat="1" ht="28.5" x14ac:dyDescent="0.2">
      <c r="A42" s="119" t="s">
        <v>91</v>
      </c>
      <c r="B42" s="96" t="s">
        <v>85</v>
      </c>
      <c r="C42" s="98">
        <v>187</v>
      </c>
      <c r="D42" s="107" t="s">
        <v>8</v>
      </c>
      <c r="E42" s="152"/>
      <c r="F42" s="102">
        <f>ROUND(E42*C42,2)</f>
        <v>0</v>
      </c>
    </row>
    <row r="43" spans="1:6" s="40" customFormat="1" ht="15" customHeight="1" x14ac:dyDescent="0.25">
      <c r="A43" s="93"/>
      <c r="B43" s="116"/>
      <c r="C43" s="36"/>
      <c r="D43" s="18"/>
      <c r="E43" s="35"/>
      <c r="F43" s="35"/>
    </row>
    <row r="44" spans="1:6" s="40" customFormat="1" ht="15" customHeight="1" x14ac:dyDescent="0.2">
      <c r="A44" s="119" t="s">
        <v>92</v>
      </c>
      <c r="B44" s="96" t="s">
        <v>35</v>
      </c>
      <c r="C44" s="98">
        <v>187</v>
      </c>
      <c r="D44" s="107" t="s">
        <v>8</v>
      </c>
      <c r="E44" s="152"/>
      <c r="F44" s="102">
        <f>ROUND(E44*C44,2)</f>
        <v>0</v>
      </c>
    </row>
    <row r="45" spans="1:6" s="40" customFormat="1" ht="14.25" x14ac:dyDescent="0.2">
      <c r="A45" s="112"/>
      <c r="B45" s="114"/>
      <c r="C45" s="99"/>
      <c r="D45" s="108"/>
      <c r="E45" s="103"/>
      <c r="F45" s="104"/>
    </row>
    <row r="46" spans="1:6" s="13" customFormat="1" ht="12.95" customHeight="1" x14ac:dyDescent="0.25">
      <c r="A46" s="55" t="s">
        <v>7</v>
      </c>
      <c r="B46" s="11" t="s">
        <v>15</v>
      </c>
      <c r="C46" s="12"/>
      <c r="D46" s="66"/>
      <c r="E46" s="11"/>
      <c r="F46" s="38">
        <f>+SUM(F39:F45)</f>
        <v>0</v>
      </c>
    </row>
    <row r="47" spans="1:6" s="13" customFormat="1" ht="12.95" customHeight="1" x14ac:dyDescent="0.25">
      <c r="A47" s="112"/>
      <c r="B47" s="114"/>
      <c r="C47" s="99"/>
      <c r="D47" s="108"/>
      <c r="E47" s="103"/>
      <c r="F47" s="104"/>
    </row>
    <row r="48" spans="1:6" s="34" customFormat="1" ht="15" customHeight="1" x14ac:dyDescent="0.2">
      <c r="A48" s="112"/>
      <c r="B48" s="114"/>
      <c r="C48" s="99"/>
      <c r="D48" s="108"/>
      <c r="E48" s="103"/>
      <c r="F48" s="104"/>
    </row>
    <row r="49" spans="1:6" s="34" customFormat="1" ht="15" customHeight="1" x14ac:dyDescent="0.25">
      <c r="A49" s="52" t="s">
        <v>9</v>
      </c>
      <c r="B49" s="8" t="s">
        <v>40</v>
      </c>
      <c r="C49" s="9"/>
      <c r="D49" s="65"/>
      <c r="E49" s="10"/>
      <c r="F49" s="10"/>
    </row>
    <row r="50" spans="1:6" s="34" customFormat="1" ht="15" x14ac:dyDescent="0.25">
      <c r="A50" s="93"/>
      <c r="B50" s="116"/>
      <c r="C50" s="36"/>
      <c r="D50" s="18"/>
      <c r="E50" s="35"/>
      <c r="F50" s="35"/>
    </row>
    <row r="51" spans="1:6" s="34" customFormat="1" ht="15" x14ac:dyDescent="0.25">
      <c r="A51" s="286" t="s">
        <v>33</v>
      </c>
      <c r="B51" s="287"/>
      <c r="C51" s="287"/>
      <c r="D51" s="287"/>
      <c r="E51" s="287"/>
      <c r="F51" s="288"/>
    </row>
    <row r="52" spans="1:6" s="40" customFormat="1" ht="14.25" x14ac:dyDescent="0.2">
      <c r="A52" s="119" t="s">
        <v>93</v>
      </c>
      <c r="B52" s="96" t="s">
        <v>121</v>
      </c>
      <c r="C52" s="98">
        <v>4164</v>
      </c>
      <c r="D52" s="107" t="s">
        <v>8</v>
      </c>
      <c r="E52" s="152"/>
      <c r="F52" s="102">
        <f>ROUND(E52*C52,2)</f>
        <v>0</v>
      </c>
    </row>
    <row r="53" spans="1:6" s="40" customFormat="1" ht="14.25" x14ac:dyDescent="0.2">
      <c r="A53" s="112"/>
      <c r="B53" s="114"/>
      <c r="C53" s="99"/>
      <c r="D53" s="108"/>
      <c r="E53" s="103"/>
      <c r="F53" s="104"/>
    </row>
    <row r="54" spans="1:6" s="40" customFormat="1" ht="15" customHeight="1" x14ac:dyDescent="0.2">
      <c r="A54" s="119" t="s">
        <v>94</v>
      </c>
      <c r="B54" s="96" t="s">
        <v>225</v>
      </c>
      <c r="C54" s="98">
        <v>4270</v>
      </c>
      <c r="D54" s="107" t="s">
        <v>8</v>
      </c>
      <c r="E54" s="152"/>
      <c r="F54" s="102">
        <f>ROUND(E54*C54,2)</f>
        <v>0</v>
      </c>
    </row>
    <row r="55" spans="1:6" s="40" customFormat="1" ht="14.25" x14ac:dyDescent="0.2">
      <c r="A55" s="112"/>
      <c r="B55" s="114"/>
      <c r="C55" s="99"/>
      <c r="D55" s="108"/>
      <c r="E55" s="103"/>
      <c r="F55" s="104"/>
    </row>
    <row r="56" spans="1:6" s="40" customFormat="1" ht="15" x14ac:dyDescent="0.25">
      <c r="A56" s="286" t="s">
        <v>34</v>
      </c>
      <c r="B56" s="287"/>
      <c r="C56" s="287"/>
      <c r="D56" s="287"/>
      <c r="E56" s="287"/>
      <c r="F56" s="288"/>
    </row>
    <row r="57" spans="1:6" s="40" customFormat="1" ht="28.5" x14ac:dyDescent="0.2">
      <c r="A57" s="119" t="s">
        <v>95</v>
      </c>
      <c r="B57" s="96" t="s">
        <v>42</v>
      </c>
      <c r="C57" s="98">
        <v>4270</v>
      </c>
      <c r="D57" s="107" t="s">
        <v>8</v>
      </c>
      <c r="E57" s="152"/>
      <c r="F57" s="102">
        <f>ROUND(E57*C57,2)</f>
        <v>0</v>
      </c>
    </row>
    <row r="58" spans="1:6" s="40" customFormat="1" ht="15" customHeight="1" x14ac:dyDescent="0.2">
      <c r="A58" s="112"/>
      <c r="B58" s="114"/>
      <c r="C58" s="99"/>
      <c r="D58" s="108"/>
      <c r="E58" s="103"/>
      <c r="F58" s="104"/>
    </row>
    <row r="59" spans="1:6" s="40" customFormat="1" ht="15" customHeight="1" x14ac:dyDescent="0.2">
      <c r="A59" s="119" t="s">
        <v>96</v>
      </c>
      <c r="B59" s="96" t="s">
        <v>47</v>
      </c>
      <c r="C59" s="98">
        <v>8434</v>
      </c>
      <c r="D59" s="107" t="s">
        <v>8</v>
      </c>
      <c r="E59" s="152"/>
      <c r="F59" s="102">
        <f>ROUND(E59*C59,2)</f>
        <v>0</v>
      </c>
    </row>
    <row r="60" spans="1:6" s="40" customFormat="1" ht="15" customHeight="1" x14ac:dyDescent="0.2">
      <c r="A60" s="112"/>
      <c r="B60" s="114"/>
      <c r="C60" s="99"/>
      <c r="D60" s="108"/>
      <c r="E60" s="103"/>
      <c r="F60" s="104"/>
    </row>
    <row r="61" spans="1:6" s="40" customFormat="1" ht="15" customHeight="1" x14ac:dyDescent="0.2">
      <c r="A61" s="119" t="s">
        <v>97</v>
      </c>
      <c r="B61" s="96" t="s">
        <v>227</v>
      </c>
      <c r="C61" s="98">
        <v>621</v>
      </c>
      <c r="D61" s="107" t="s">
        <v>69</v>
      </c>
      <c r="E61" s="152"/>
      <c r="F61" s="102">
        <f>ROUND(E61*C61,2)</f>
        <v>0</v>
      </c>
    </row>
    <row r="62" spans="1:6" s="40" customFormat="1" ht="15" customHeight="1" x14ac:dyDescent="0.2">
      <c r="A62" s="112"/>
      <c r="B62" s="114"/>
      <c r="C62" s="99"/>
      <c r="D62" s="108"/>
      <c r="E62" s="103"/>
      <c r="F62" s="104"/>
    </row>
    <row r="63" spans="1:6" s="40" customFormat="1" ht="15" customHeight="1" x14ac:dyDescent="0.2">
      <c r="A63" s="119" t="s">
        <v>98</v>
      </c>
      <c r="B63" s="96" t="s">
        <v>154</v>
      </c>
      <c r="C63" s="98">
        <v>187</v>
      </c>
      <c r="D63" s="107" t="s">
        <v>69</v>
      </c>
      <c r="E63" s="152"/>
      <c r="F63" s="102">
        <f>ROUND(E63*C63,2)</f>
        <v>0</v>
      </c>
    </row>
    <row r="64" spans="1:6" s="40" customFormat="1" ht="15" customHeight="1" x14ac:dyDescent="0.2">
      <c r="A64" s="112"/>
      <c r="B64" s="114"/>
      <c r="C64" s="99"/>
      <c r="D64" s="108"/>
      <c r="E64" s="103"/>
      <c r="F64" s="104"/>
    </row>
    <row r="65" spans="1:6" s="40" customFormat="1" ht="15" x14ac:dyDescent="0.25">
      <c r="A65" s="286" t="s">
        <v>72</v>
      </c>
      <c r="B65" s="287"/>
      <c r="C65" s="287"/>
      <c r="D65" s="287"/>
      <c r="E65" s="287"/>
      <c r="F65" s="288"/>
    </row>
    <row r="66" spans="1:6" s="40" customFormat="1" ht="57" x14ac:dyDescent="0.2">
      <c r="A66" s="119" t="s">
        <v>99</v>
      </c>
      <c r="B66" s="96" t="s">
        <v>83</v>
      </c>
      <c r="C66" s="98">
        <v>187</v>
      </c>
      <c r="D66" s="107" t="s">
        <v>69</v>
      </c>
      <c r="E66" s="152"/>
      <c r="F66" s="102">
        <f>ROUND(E66*C66,2)</f>
        <v>0</v>
      </c>
    </row>
    <row r="67" spans="1:6" s="40" customFormat="1" ht="15" customHeight="1" x14ac:dyDescent="0.2">
      <c r="A67" s="112"/>
      <c r="B67" s="114"/>
      <c r="C67" s="99"/>
      <c r="D67" s="108"/>
      <c r="E67" s="103"/>
      <c r="F67" s="104"/>
    </row>
    <row r="68" spans="1:6" s="40" customFormat="1" ht="15" x14ac:dyDescent="0.25">
      <c r="A68" s="286" t="s">
        <v>44</v>
      </c>
      <c r="B68" s="287"/>
      <c r="C68" s="287"/>
      <c r="D68" s="287"/>
      <c r="E68" s="287"/>
      <c r="F68" s="288"/>
    </row>
    <row r="69" spans="1:6" s="40" customFormat="1" ht="28.5" x14ac:dyDescent="0.2">
      <c r="A69" s="123" t="s">
        <v>100</v>
      </c>
      <c r="B69" s="96" t="s">
        <v>223</v>
      </c>
      <c r="C69" s="98">
        <v>115.5</v>
      </c>
      <c r="D69" s="107" t="s">
        <v>22</v>
      </c>
      <c r="E69" s="152"/>
      <c r="F69" s="102">
        <f>ROUND(E69*C69,2)</f>
        <v>0</v>
      </c>
    </row>
    <row r="70" spans="1:6" s="40" customFormat="1" ht="15" customHeight="1" x14ac:dyDescent="0.2">
      <c r="A70" s="112"/>
      <c r="B70" s="114"/>
      <c r="C70" s="99"/>
      <c r="D70" s="108"/>
      <c r="E70" s="103"/>
      <c r="F70" s="104"/>
    </row>
    <row r="71" spans="1:6" s="13" customFormat="1" ht="12.95" customHeight="1" x14ac:dyDescent="0.25">
      <c r="A71" s="55" t="s">
        <v>9</v>
      </c>
      <c r="B71" s="11" t="s">
        <v>21</v>
      </c>
      <c r="C71" s="12"/>
      <c r="D71" s="66"/>
      <c r="E71" s="66"/>
      <c r="F71" s="38">
        <f>+SUM(F69)+SUM(F57:F63)+SUM(F52:F54)+SUM(F66:F67)</f>
        <v>0</v>
      </c>
    </row>
    <row r="72" spans="1:6" s="13" customFormat="1" ht="12.95" customHeight="1" x14ac:dyDescent="0.25">
      <c r="A72" s="112"/>
      <c r="B72" s="114"/>
      <c r="C72" s="99"/>
      <c r="D72" s="108"/>
      <c r="E72" s="103"/>
      <c r="F72" s="104"/>
    </row>
    <row r="73" spans="1:6" s="13" customFormat="1" ht="12.95" customHeight="1" x14ac:dyDescent="0.25">
      <c r="A73" s="112"/>
      <c r="B73" s="114"/>
      <c r="C73" s="99"/>
      <c r="D73" s="108"/>
      <c r="E73" s="103"/>
      <c r="F73" s="104"/>
    </row>
    <row r="74" spans="1:6" s="13" customFormat="1" ht="12.95" customHeight="1" x14ac:dyDescent="0.25">
      <c r="A74" s="52" t="s">
        <v>37</v>
      </c>
      <c r="B74" s="8" t="s">
        <v>38</v>
      </c>
      <c r="C74" s="9"/>
      <c r="D74" s="65"/>
      <c r="E74" s="10"/>
      <c r="F74" s="10"/>
    </row>
    <row r="75" spans="1:6" s="13" customFormat="1" ht="12.95" customHeight="1" x14ac:dyDescent="0.25">
      <c r="A75" s="93"/>
      <c r="B75" s="116"/>
      <c r="C75" s="36"/>
      <c r="D75" s="18"/>
      <c r="E75" s="35"/>
      <c r="F75" s="35"/>
    </row>
    <row r="76" spans="1:6" s="13" customFormat="1" ht="15" x14ac:dyDescent="0.25">
      <c r="A76" s="286" t="s">
        <v>203</v>
      </c>
      <c r="B76" s="287"/>
      <c r="C76" s="287"/>
      <c r="D76" s="287"/>
      <c r="E76" s="287"/>
      <c r="F76" s="288"/>
    </row>
    <row r="77" spans="1:6" s="13" customFormat="1" ht="28.5" x14ac:dyDescent="0.25">
      <c r="A77" s="123" t="s">
        <v>101</v>
      </c>
      <c r="B77" s="96" t="s">
        <v>135</v>
      </c>
      <c r="C77" s="98">
        <v>100</v>
      </c>
      <c r="D77" s="118" t="s">
        <v>69</v>
      </c>
      <c r="E77" s="152"/>
      <c r="F77" s="102">
        <f>ROUND(E77*C77,2)</f>
        <v>0</v>
      </c>
    </row>
    <row r="78" spans="1:6" s="40" customFormat="1" ht="15" customHeight="1" x14ac:dyDescent="0.2">
      <c r="A78" s="112"/>
      <c r="B78" s="114"/>
      <c r="C78" s="99"/>
      <c r="D78" s="108"/>
      <c r="E78" s="103"/>
      <c r="F78" s="104"/>
    </row>
    <row r="79" spans="1:6" s="34" customFormat="1" ht="15" customHeight="1" x14ac:dyDescent="0.25">
      <c r="A79" s="55" t="s">
        <v>37</v>
      </c>
      <c r="B79" s="11" t="s">
        <v>39</v>
      </c>
      <c r="C79" s="12"/>
      <c r="D79" s="66"/>
      <c r="E79" s="11"/>
      <c r="F79" s="38">
        <f>+SUM(F77:F77)</f>
        <v>0</v>
      </c>
    </row>
    <row r="80" spans="1:6" s="34" customFormat="1" ht="15" customHeight="1" x14ac:dyDescent="0.2">
      <c r="A80" s="114"/>
      <c r="B80" s="114"/>
      <c r="C80" s="114"/>
      <c r="D80" s="114"/>
      <c r="E80" s="114"/>
      <c r="F80" s="114"/>
    </row>
    <row r="81" spans="1:43" s="178" customFormat="1" ht="15" x14ac:dyDescent="0.25">
      <c r="A81" s="167" t="s">
        <v>19</v>
      </c>
      <c r="B81" s="168" t="s">
        <v>27</v>
      </c>
      <c r="C81" s="169"/>
      <c r="D81" s="170"/>
      <c r="E81" s="171"/>
      <c r="F81" s="171"/>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row>
    <row r="82" spans="1:43" s="40" customFormat="1" ht="14.25" x14ac:dyDescent="0.2">
      <c r="A82" s="112"/>
      <c r="B82" s="114"/>
      <c r="C82" s="99"/>
      <c r="D82" s="108"/>
      <c r="E82" s="103"/>
      <c r="F82" s="10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row>
    <row r="83" spans="1:43" s="34" customFormat="1" ht="15" x14ac:dyDescent="0.25">
      <c r="A83" s="286" t="s">
        <v>74</v>
      </c>
      <c r="B83" s="287"/>
      <c r="C83" s="287"/>
      <c r="D83" s="287"/>
      <c r="E83" s="287"/>
      <c r="F83" s="288"/>
    </row>
    <row r="84" spans="1:43" s="34" customFormat="1" ht="14.25" x14ac:dyDescent="0.2">
      <c r="A84" s="123" t="s">
        <v>102</v>
      </c>
      <c r="B84" s="96" t="s">
        <v>137</v>
      </c>
      <c r="C84" s="98">
        <v>2</v>
      </c>
      <c r="D84" s="107" t="s">
        <v>6</v>
      </c>
      <c r="E84" s="152"/>
      <c r="F84" s="102">
        <f>ROUND(E84*C84,2)</f>
        <v>0</v>
      </c>
    </row>
    <row r="85" spans="1:43" s="34" customFormat="1" ht="14.25" x14ac:dyDescent="0.2">
      <c r="A85" s="112"/>
      <c r="B85" s="114"/>
      <c r="C85" s="99"/>
      <c r="D85" s="108"/>
      <c r="E85" s="103"/>
      <c r="F85" s="104"/>
    </row>
    <row r="86" spans="1:43" s="34" customFormat="1" ht="14.25" x14ac:dyDescent="0.2">
      <c r="A86" s="123" t="s">
        <v>103</v>
      </c>
      <c r="B86" s="96" t="s">
        <v>138</v>
      </c>
      <c r="C86" s="98">
        <v>2</v>
      </c>
      <c r="D86" s="107" t="s">
        <v>6</v>
      </c>
      <c r="E86" s="152"/>
      <c r="F86" s="102">
        <f>ROUND(E86*C86,2)</f>
        <v>0</v>
      </c>
    </row>
    <row r="87" spans="1:43" s="34" customFormat="1" ht="14.25" x14ac:dyDescent="0.2">
      <c r="A87" s="93"/>
      <c r="B87" s="97"/>
      <c r="C87" s="88"/>
      <c r="D87" s="89"/>
      <c r="E87" s="95"/>
      <c r="F87" s="94"/>
    </row>
    <row r="88" spans="1:43" s="34" customFormat="1" ht="28.5" x14ac:dyDescent="0.2">
      <c r="A88" s="123" t="s">
        <v>193</v>
      </c>
      <c r="B88" s="96" t="s">
        <v>124</v>
      </c>
      <c r="C88" s="98">
        <v>2</v>
      </c>
      <c r="D88" s="107" t="s">
        <v>6</v>
      </c>
      <c r="E88" s="152"/>
      <c r="F88" s="102">
        <f>ROUND(E88*C88,2)</f>
        <v>0</v>
      </c>
    </row>
    <row r="89" spans="1:43" s="34" customFormat="1" ht="14.25" x14ac:dyDescent="0.2">
      <c r="A89" s="93"/>
      <c r="B89" s="97"/>
      <c r="C89" s="99"/>
      <c r="D89" s="108"/>
      <c r="E89" s="109"/>
      <c r="F89" s="117"/>
    </row>
    <row r="90" spans="1:43" s="34" customFormat="1" ht="15" x14ac:dyDescent="0.25">
      <c r="A90" s="286" t="s">
        <v>28</v>
      </c>
      <c r="B90" s="287"/>
      <c r="C90" s="287"/>
      <c r="D90" s="287"/>
      <c r="E90" s="287"/>
      <c r="F90" s="288"/>
    </row>
    <row r="91" spans="1:43" s="40" customFormat="1" ht="42.75" x14ac:dyDescent="0.2">
      <c r="A91" s="123" t="s">
        <v>119</v>
      </c>
      <c r="B91" s="96" t="s">
        <v>123</v>
      </c>
      <c r="C91" s="98">
        <v>1800</v>
      </c>
      <c r="D91" s="107" t="s">
        <v>69</v>
      </c>
      <c r="E91" s="152"/>
      <c r="F91" s="102">
        <f>ROUND(E91*C91,2)</f>
        <v>0</v>
      </c>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row>
    <row r="92" spans="1:43" s="40" customFormat="1" ht="14.25" x14ac:dyDescent="0.2">
      <c r="A92" s="93"/>
      <c r="B92" s="97"/>
      <c r="C92" s="99"/>
      <c r="D92" s="108"/>
      <c r="E92" s="109"/>
      <c r="F92" s="117"/>
    </row>
    <row r="93" spans="1:43" s="40" customFormat="1" ht="42.75" x14ac:dyDescent="0.2">
      <c r="A93" s="123" t="s">
        <v>116</v>
      </c>
      <c r="B93" s="96" t="s">
        <v>125</v>
      </c>
      <c r="C93" s="98">
        <v>218</v>
      </c>
      <c r="D93" s="107" t="s">
        <v>69</v>
      </c>
      <c r="E93" s="152"/>
      <c r="F93" s="102">
        <f>ROUND(E93*C93,2)</f>
        <v>0</v>
      </c>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row>
    <row r="94" spans="1:43" s="40" customFormat="1" ht="15" x14ac:dyDescent="0.25">
      <c r="A94" s="93"/>
      <c r="B94" s="116"/>
      <c r="C94" s="99"/>
      <c r="D94" s="108"/>
      <c r="E94" s="109"/>
      <c r="F94" s="117"/>
    </row>
    <row r="95" spans="1:43" s="40" customFormat="1" ht="42.75" x14ac:dyDescent="0.2">
      <c r="A95" s="119" t="s">
        <v>117</v>
      </c>
      <c r="B95" s="96" t="s">
        <v>141</v>
      </c>
      <c r="C95" s="98">
        <v>5.65</v>
      </c>
      <c r="D95" s="107" t="s">
        <v>8</v>
      </c>
      <c r="E95" s="152"/>
      <c r="F95" s="102">
        <f>ROUND(E95*C95,2)</f>
        <v>0</v>
      </c>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row>
    <row r="96" spans="1:43" s="40" customFormat="1" ht="14.25" x14ac:dyDescent="0.2">
      <c r="A96" s="112"/>
      <c r="B96" s="114"/>
      <c r="C96" s="99"/>
      <c r="D96" s="108"/>
      <c r="E96" s="103"/>
      <c r="F96" s="10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row>
    <row r="97" spans="1:6" s="34" customFormat="1" ht="15" x14ac:dyDescent="0.25">
      <c r="A97" s="286" t="s">
        <v>45</v>
      </c>
      <c r="B97" s="287"/>
      <c r="C97" s="287"/>
      <c r="D97" s="287"/>
      <c r="E97" s="287"/>
      <c r="F97" s="288"/>
    </row>
    <row r="98" spans="1:6" s="34" customFormat="1" ht="14.25" x14ac:dyDescent="0.2">
      <c r="A98" s="119" t="s">
        <v>104</v>
      </c>
      <c r="B98" s="96" t="s">
        <v>75</v>
      </c>
      <c r="C98" s="98">
        <v>18</v>
      </c>
      <c r="D98" s="107" t="s">
        <v>6</v>
      </c>
      <c r="E98" s="152"/>
      <c r="F98" s="102">
        <f>ROUND(E98*C98,2)</f>
        <v>0</v>
      </c>
    </row>
    <row r="99" spans="1:6" s="40" customFormat="1" ht="14.25" x14ac:dyDescent="0.2">
      <c r="A99" s="112"/>
      <c r="B99" s="114"/>
      <c r="C99" s="99"/>
      <c r="D99" s="108"/>
      <c r="E99" s="103"/>
      <c r="F99" s="104"/>
    </row>
    <row r="100" spans="1:6" s="34" customFormat="1" ht="28.5" x14ac:dyDescent="0.2">
      <c r="A100" s="119" t="s">
        <v>105</v>
      </c>
      <c r="B100" s="96" t="s">
        <v>48</v>
      </c>
      <c r="C100" s="98">
        <v>10</v>
      </c>
      <c r="D100" s="107" t="s">
        <v>6</v>
      </c>
      <c r="E100" s="152"/>
      <c r="F100" s="102">
        <f>ROUND(E100*C100,2)</f>
        <v>0</v>
      </c>
    </row>
    <row r="101" spans="1:6" s="40" customFormat="1" ht="14.25" x14ac:dyDescent="0.2">
      <c r="A101" s="112"/>
      <c r="B101" s="114"/>
      <c r="C101" s="99"/>
      <c r="D101" s="108"/>
      <c r="E101" s="103"/>
      <c r="F101" s="104"/>
    </row>
    <row r="102" spans="1:6" s="34" customFormat="1" ht="28.5" x14ac:dyDescent="0.2">
      <c r="A102" s="119" t="s">
        <v>106</v>
      </c>
      <c r="B102" s="96" t="s">
        <v>76</v>
      </c>
      <c r="C102" s="98">
        <v>10</v>
      </c>
      <c r="D102" s="107" t="s">
        <v>6</v>
      </c>
      <c r="E102" s="152"/>
      <c r="F102" s="102">
        <f>ROUND(E102*C102,2)</f>
        <v>0</v>
      </c>
    </row>
    <row r="103" spans="1:6" s="34" customFormat="1" ht="14.25" x14ac:dyDescent="0.2">
      <c r="A103" s="112"/>
      <c r="B103" s="114"/>
      <c r="C103" s="99"/>
      <c r="D103" s="108"/>
      <c r="E103" s="103"/>
      <c r="F103" s="104"/>
    </row>
    <row r="104" spans="1:6" s="13" customFormat="1" ht="12.95" customHeight="1" x14ac:dyDescent="0.25">
      <c r="A104" s="55" t="s">
        <v>19</v>
      </c>
      <c r="B104" s="11" t="s">
        <v>29</v>
      </c>
      <c r="C104" s="12"/>
      <c r="D104" s="66"/>
      <c r="E104" s="11"/>
      <c r="F104" s="38">
        <f>+SUM(F98:F102)+SUM(F91:F96)+SUM(F84:F89)</f>
        <v>0</v>
      </c>
    </row>
    <row r="105" spans="1:6" s="13" customFormat="1" ht="12.95" customHeight="1" x14ac:dyDescent="0.25">
      <c r="A105" s="112"/>
      <c r="B105" s="114"/>
      <c r="C105" s="99"/>
      <c r="D105" s="108"/>
      <c r="E105" s="103"/>
      <c r="F105" s="104"/>
    </row>
    <row r="106" spans="1:6" s="40" customFormat="1" ht="15" customHeight="1" x14ac:dyDescent="0.2">
      <c r="A106" s="112"/>
      <c r="B106" s="114"/>
      <c r="C106" s="99"/>
      <c r="D106" s="108"/>
      <c r="E106" s="103"/>
      <c r="F106" s="104"/>
    </row>
    <row r="107" spans="1:6" s="34" customFormat="1" ht="15" customHeight="1" x14ac:dyDescent="0.25">
      <c r="A107" s="52" t="s">
        <v>20</v>
      </c>
      <c r="B107" s="8" t="s">
        <v>16</v>
      </c>
      <c r="C107" s="9"/>
      <c r="D107" s="65"/>
      <c r="E107" s="10"/>
      <c r="F107" s="10"/>
    </row>
    <row r="108" spans="1:6" s="37" customFormat="1" ht="15" customHeight="1" x14ac:dyDescent="0.2">
      <c r="A108" s="112"/>
      <c r="B108" s="114"/>
      <c r="C108" s="99"/>
      <c r="D108" s="108"/>
      <c r="E108" s="103"/>
      <c r="F108" s="104"/>
    </row>
    <row r="109" spans="1:6" s="34" customFormat="1" ht="15" x14ac:dyDescent="0.25">
      <c r="A109" s="289" t="s">
        <v>30</v>
      </c>
      <c r="B109" s="289"/>
      <c r="C109" s="289"/>
      <c r="D109" s="289"/>
      <c r="E109" s="289"/>
      <c r="F109" s="289"/>
    </row>
    <row r="110" spans="1:6" s="40" customFormat="1" ht="15" customHeight="1" x14ac:dyDescent="0.2">
      <c r="A110" s="119" t="s">
        <v>107</v>
      </c>
      <c r="B110" s="96" t="s">
        <v>82</v>
      </c>
      <c r="C110" s="98">
        <v>1</v>
      </c>
      <c r="D110" s="107" t="s">
        <v>6</v>
      </c>
      <c r="E110" s="152"/>
      <c r="F110" s="102">
        <f>ROUND(E110*C110,2)</f>
        <v>0</v>
      </c>
    </row>
    <row r="111" spans="1:6" s="40" customFormat="1" ht="14.25" x14ac:dyDescent="0.2">
      <c r="A111" s="112"/>
      <c r="B111" s="114"/>
      <c r="C111" s="99"/>
      <c r="D111" s="108"/>
      <c r="E111" s="103"/>
      <c r="F111" s="104"/>
    </row>
    <row r="112" spans="1:6" s="40" customFormat="1" ht="14.25" x14ac:dyDescent="0.2">
      <c r="A112" s="119" t="s">
        <v>118</v>
      </c>
      <c r="B112" s="96" t="s">
        <v>46</v>
      </c>
      <c r="C112" s="98">
        <v>1</v>
      </c>
      <c r="D112" s="107" t="s">
        <v>6</v>
      </c>
      <c r="E112" s="152"/>
      <c r="F112" s="102">
        <f>ROUND(E112*C112,2)</f>
        <v>0</v>
      </c>
    </row>
    <row r="113" spans="1:6" s="40" customFormat="1" ht="14.25" x14ac:dyDescent="0.2">
      <c r="A113" s="112"/>
      <c r="B113" s="114"/>
      <c r="C113" s="99"/>
      <c r="D113" s="108"/>
      <c r="E113" s="103"/>
      <c r="F113" s="104"/>
    </row>
    <row r="114" spans="1:6" s="40" customFormat="1" ht="14.25" customHeight="1" x14ac:dyDescent="0.2">
      <c r="A114" s="119" t="s">
        <v>168</v>
      </c>
      <c r="B114" s="120" t="s">
        <v>79</v>
      </c>
      <c r="C114" s="98">
        <v>4</v>
      </c>
      <c r="D114" s="107" t="s">
        <v>80</v>
      </c>
      <c r="E114" s="152"/>
      <c r="F114" s="102">
        <f>ROUND(E114*C114,2)</f>
        <v>0</v>
      </c>
    </row>
    <row r="115" spans="1:6" s="40" customFormat="1" ht="14.25" x14ac:dyDescent="0.2">
      <c r="A115" s="112"/>
      <c r="B115" s="114"/>
      <c r="C115" s="99"/>
      <c r="D115" s="108"/>
      <c r="E115" s="103"/>
      <c r="F115" s="104"/>
    </row>
    <row r="116" spans="1:6" s="13" customFormat="1" ht="12.95" customHeight="1" x14ac:dyDescent="0.25">
      <c r="A116" s="55" t="s">
        <v>20</v>
      </c>
      <c r="B116" s="11" t="s">
        <v>17</v>
      </c>
      <c r="C116" s="12"/>
      <c r="D116" s="66"/>
      <c r="E116" s="11"/>
      <c r="F116" s="38">
        <f>+SUM(F110:F115)</f>
        <v>0</v>
      </c>
    </row>
    <row r="117" spans="1:6" s="40" customFormat="1" ht="14.25" x14ac:dyDescent="0.2">
      <c r="A117" s="112"/>
      <c r="B117" s="114"/>
      <c r="C117" s="99"/>
      <c r="D117" s="108"/>
      <c r="E117" s="103"/>
      <c r="F117" s="104"/>
    </row>
    <row r="118" spans="1:6" s="13" customFormat="1" ht="15" customHeight="1" x14ac:dyDescent="0.25">
      <c r="A118" s="55" t="s">
        <v>26</v>
      </c>
      <c r="B118" s="11" t="s">
        <v>49</v>
      </c>
      <c r="C118" s="11"/>
      <c r="D118" s="66"/>
      <c r="E118" s="38"/>
      <c r="F118" s="38">
        <f>ROUND(0.1*(F104+F71+F46+F33+F79+F116),2)</f>
        <v>525</v>
      </c>
    </row>
    <row r="119" spans="1:6" s="13" customFormat="1" ht="15" customHeight="1" x14ac:dyDescent="0.25">
      <c r="A119" s="112"/>
      <c r="B119" s="114"/>
      <c r="C119" s="99"/>
      <c r="D119" s="108"/>
      <c r="E119" s="103"/>
      <c r="F119" s="104"/>
    </row>
    <row r="120" spans="1:6" s="34" customFormat="1" ht="15" customHeight="1" x14ac:dyDescent="0.25">
      <c r="A120" s="52"/>
      <c r="B120" s="8" t="s">
        <v>23</v>
      </c>
      <c r="C120" s="9"/>
      <c r="D120" s="65"/>
      <c r="E120" s="10"/>
      <c r="F120" s="10"/>
    </row>
    <row r="121" spans="1:6" s="37" customFormat="1" ht="15" customHeight="1" x14ac:dyDescent="0.25">
      <c r="A121" s="59" t="s">
        <v>5</v>
      </c>
      <c r="B121" s="43" t="s">
        <v>12</v>
      </c>
      <c r="C121" s="39"/>
      <c r="D121" s="41"/>
      <c r="E121" s="44"/>
      <c r="F121" s="26">
        <f>+F33</f>
        <v>5250</v>
      </c>
    </row>
    <row r="122" spans="1:6" s="35" customFormat="1" ht="3" customHeight="1" x14ac:dyDescent="0.25">
      <c r="A122" s="57"/>
      <c r="B122" s="21"/>
      <c r="C122" s="36"/>
      <c r="D122" s="18"/>
      <c r="E122" s="22"/>
      <c r="F122" s="21"/>
    </row>
    <row r="123" spans="1:6" s="37" customFormat="1" ht="15" customHeight="1" x14ac:dyDescent="0.25">
      <c r="A123" s="59" t="s">
        <v>7</v>
      </c>
      <c r="B123" s="43" t="s">
        <v>13</v>
      </c>
      <c r="C123" s="39"/>
      <c r="D123" s="41"/>
      <c r="E123" s="44"/>
      <c r="F123" s="26">
        <f>+F46</f>
        <v>0</v>
      </c>
    </row>
    <row r="124" spans="1:6" s="35" customFormat="1" ht="3" customHeight="1" x14ac:dyDescent="0.25">
      <c r="A124" s="60"/>
      <c r="B124" s="21"/>
      <c r="D124" s="18"/>
      <c r="E124" s="20"/>
      <c r="F124" s="21"/>
    </row>
    <row r="125" spans="1:6" s="37" customFormat="1" ht="15" customHeight="1" x14ac:dyDescent="0.25">
      <c r="A125" s="59" t="s">
        <v>9</v>
      </c>
      <c r="B125" s="43" t="s">
        <v>14</v>
      </c>
      <c r="C125" s="39"/>
      <c r="D125" s="41"/>
      <c r="E125" s="44"/>
      <c r="F125" s="26">
        <f>+F71</f>
        <v>0</v>
      </c>
    </row>
    <row r="126" spans="1:6" s="37" customFormat="1" ht="3" customHeight="1" x14ac:dyDescent="0.25">
      <c r="A126" s="59"/>
      <c r="B126" s="43"/>
      <c r="C126" s="39"/>
      <c r="D126" s="41"/>
      <c r="E126" s="44"/>
      <c r="F126" s="26"/>
    </row>
    <row r="127" spans="1:6" s="37" customFormat="1" ht="15" customHeight="1" x14ac:dyDescent="0.25">
      <c r="A127" s="59" t="s">
        <v>37</v>
      </c>
      <c r="B127" s="43" t="s">
        <v>38</v>
      </c>
      <c r="C127" s="39"/>
      <c r="D127" s="41"/>
      <c r="E127" s="44"/>
      <c r="F127" s="26">
        <f>+F79</f>
        <v>0</v>
      </c>
    </row>
    <row r="128" spans="1:6" s="37" customFormat="1" ht="3" customHeight="1" x14ac:dyDescent="0.25">
      <c r="A128" s="59"/>
      <c r="B128" s="43"/>
      <c r="C128" s="39"/>
      <c r="D128" s="41"/>
      <c r="E128" s="44"/>
      <c r="F128" s="26"/>
    </row>
    <row r="129" spans="1:6" s="37" customFormat="1" ht="15" customHeight="1" x14ac:dyDescent="0.25">
      <c r="A129" s="59" t="s">
        <v>19</v>
      </c>
      <c r="B129" s="43" t="s">
        <v>27</v>
      </c>
      <c r="C129" s="39"/>
      <c r="D129" s="41"/>
      <c r="E129" s="44"/>
      <c r="F129" s="26">
        <f>+F104</f>
        <v>0</v>
      </c>
    </row>
    <row r="130" spans="1:6" s="35" customFormat="1" ht="3" customHeight="1" x14ac:dyDescent="0.25">
      <c r="A130" s="60"/>
      <c r="B130" s="21"/>
      <c r="D130" s="18"/>
      <c r="E130" s="20"/>
      <c r="F130" s="21"/>
    </row>
    <row r="131" spans="1:6" s="37" customFormat="1" ht="15" customHeight="1" x14ac:dyDescent="0.25">
      <c r="A131" s="59" t="s">
        <v>20</v>
      </c>
      <c r="B131" s="43" t="s">
        <v>16</v>
      </c>
      <c r="C131" s="39"/>
      <c r="D131" s="41"/>
      <c r="E131" s="44"/>
      <c r="F131" s="26">
        <f>+F116</f>
        <v>0</v>
      </c>
    </row>
    <row r="132" spans="1:6" s="35" customFormat="1" ht="3" customHeight="1" x14ac:dyDescent="0.25">
      <c r="A132" s="60"/>
      <c r="B132" s="21"/>
      <c r="C132" s="36"/>
      <c r="D132" s="18"/>
      <c r="E132" s="22"/>
      <c r="F132" s="21"/>
    </row>
    <row r="133" spans="1:6" s="37" customFormat="1" ht="15.75" thickBot="1" x14ac:dyDescent="0.3">
      <c r="A133" s="61" t="s">
        <v>26</v>
      </c>
      <c r="B133" s="28" t="s">
        <v>24</v>
      </c>
      <c r="C133" s="23"/>
      <c r="D133" s="24"/>
      <c r="E133" s="25"/>
      <c r="F133" s="27">
        <f>+F118</f>
        <v>525</v>
      </c>
    </row>
    <row r="134" spans="1:6" s="34" customFormat="1" ht="15" customHeight="1" x14ac:dyDescent="0.25">
      <c r="A134" s="57"/>
      <c r="B134" s="3" t="s">
        <v>10</v>
      </c>
      <c r="C134" s="36"/>
      <c r="D134" s="18"/>
      <c r="E134" s="35"/>
      <c r="F134" s="15">
        <f>SUM(F121:F133)</f>
        <v>5775</v>
      </c>
    </row>
    <row r="135" spans="1:6" s="34" customFormat="1" ht="15" customHeight="1" thickBot="1" x14ac:dyDescent="0.25">
      <c r="A135" s="62"/>
      <c r="B135" s="29" t="s">
        <v>25</v>
      </c>
      <c r="C135" s="30">
        <v>0.22</v>
      </c>
      <c r="D135" s="68"/>
      <c r="E135" s="29"/>
      <c r="F135" s="31">
        <f>ROUND(F134*C135,2)</f>
        <v>1270.5</v>
      </c>
    </row>
    <row r="136" spans="1:6" s="34" customFormat="1" ht="15" customHeight="1" x14ac:dyDescent="0.25">
      <c r="A136" s="51"/>
      <c r="B136" s="16" t="s">
        <v>11</v>
      </c>
      <c r="C136" s="7"/>
      <c r="D136" s="63"/>
      <c r="E136" s="33"/>
      <c r="F136" s="15">
        <f>+F135+F134</f>
        <v>7045.5</v>
      </c>
    </row>
    <row r="137" spans="1:6" s="34" customFormat="1" ht="15" customHeight="1" x14ac:dyDescent="0.2">
      <c r="A137" s="51"/>
      <c r="B137" s="32"/>
      <c r="C137" s="32"/>
      <c r="D137" s="69"/>
      <c r="E137" s="32"/>
      <c r="F137" s="32"/>
    </row>
    <row r="138" spans="1:6" s="34" customFormat="1" ht="15" customHeight="1" x14ac:dyDescent="0.2">
      <c r="A138" s="58"/>
      <c r="B138" s="33"/>
      <c r="C138" s="17"/>
      <c r="D138" s="69"/>
      <c r="E138" s="32"/>
      <c r="F138" s="32"/>
    </row>
    <row r="139" spans="1:6" s="34" customFormat="1" ht="15" customHeight="1" x14ac:dyDescent="0.2">
      <c r="A139" s="58"/>
      <c r="B139" s="32"/>
      <c r="C139" s="17"/>
      <c r="D139" s="69"/>
      <c r="E139" s="32"/>
      <c r="F139" s="32"/>
    </row>
    <row r="140" spans="1:6" s="34" customFormat="1" ht="11.85" customHeight="1" x14ac:dyDescent="0.2">
      <c r="A140" s="58"/>
      <c r="B140" s="32"/>
      <c r="C140" s="17"/>
      <c r="D140" s="69"/>
      <c r="E140" s="32"/>
      <c r="F140" s="32"/>
    </row>
    <row r="141" spans="1:6" s="34" customFormat="1" ht="11.85" customHeight="1" x14ac:dyDescent="0.2">
      <c r="A141" s="58"/>
      <c r="B141" s="49"/>
      <c r="C141" s="17"/>
      <c r="D141" s="69"/>
      <c r="E141" s="32"/>
      <c r="F141" s="32"/>
    </row>
    <row r="142" spans="1:6" s="34" customFormat="1" ht="11.85" customHeight="1" x14ac:dyDescent="0.2">
      <c r="A142" s="32"/>
      <c r="B142" s="49"/>
      <c r="C142" s="17"/>
      <c r="D142" s="69"/>
      <c r="E142" s="32"/>
      <c r="F142" s="32"/>
    </row>
  </sheetData>
  <sheetProtection algorithmName="SHA-512" hashValue="VoXFRACmLifHi3noRB9bQHEBVgQdo/7172EXd1x3Cf3dQq8OmQZJM8KxbvVS12ei8+iJ4Fn739uhYrfHp8n08w==" saltValue="RWUMzpnBN5s7HHDOPBq4/Q==" spinCount="100000" sheet="1" selectLockedCells="1"/>
  <mergeCells count="16">
    <mergeCell ref="A90:F90"/>
    <mergeCell ref="A97:F97"/>
    <mergeCell ref="A109:F109"/>
    <mergeCell ref="A76:F76"/>
    <mergeCell ref="A41:F41"/>
    <mergeCell ref="A51:F51"/>
    <mergeCell ref="A56:F56"/>
    <mergeCell ref="A65:F65"/>
    <mergeCell ref="A68:F68"/>
    <mergeCell ref="A83:F83"/>
    <mergeCell ref="A38:F38"/>
    <mergeCell ref="A1:F1"/>
    <mergeCell ref="A2:F2"/>
    <mergeCell ref="A8:F8"/>
    <mergeCell ref="A13:F13"/>
    <mergeCell ref="A28:F28"/>
  </mergeCells>
  <dataValidations count="1">
    <dataValidation type="custom" allowBlank="1" showInputMessage="1" showErrorMessage="1" errorTitle="Preverite vnos" error="Cena/e.m je po Navodilih za pripravo ponudbe potrebno vnesti na dve decimalni mesti." sqref="E9 E11 E14 E16 E18 E20 E22 E24 E26 E31 E39 E42 E44 E52 E54 E57 E59 E61 E63 E66 E69 E77 E84 E86 E88 E91 E93 E95 E98 E100 E102 E110 E112 E114" xr:uid="{42A9FBA1-537B-4598-84D2-9E326E53D513}">
      <formula1>E9=ROUND(E9,2)</formula1>
    </dataValidation>
  </dataValidations>
  <pageMargins left="0.23622047244094491" right="0.23622047244094491" top="0.74803149606299213" bottom="0.74803149606299213" header="0.31496062992125984" footer="0.31496062992125984"/>
  <pageSetup paperSize="9" scale="75" fitToHeight="0" orientation="portrait" r:id="rId1"/>
  <rowBreaks count="1" manualBreakCount="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14</vt:i4>
      </vt:variant>
    </vt:vector>
  </HeadingPairs>
  <TitlesOfParts>
    <vt:vector size="23" baseType="lpstr">
      <vt:lpstr>REKAPITULACIJA</vt:lpstr>
      <vt:lpstr>Uvodni list</vt:lpstr>
      <vt:lpstr>km 1,985-km 2,593</vt:lpstr>
      <vt:lpstr>km 2,690-km 3,362</vt:lpstr>
      <vt:lpstr>km 3,424-km 3,875</vt:lpstr>
      <vt:lpstr>km 4,270-km 5,425</vt:lpstr>
      <vt:lpstr>km 6,695-km 7,170</vt:lpstr>
      <vt:lpstr>km 7,458-km 8,510</vt:lpstr>
      <vt:lpstr>km 9,390-km 9,980</vt:lpstr>
      <vt:lpstr>'km 1,985-km 2,593'!Področje_tiskanja</vt:lpstr>
      <vt:lpstr>'km 2,690-km 3,362'!Področje_tiskanja</vt:lpstr>
      <vt:lpstr>'km 3,424-km 3,875'!Področje_tiskanja</vt:lpstr>
      <vt:lpstr>'km 4,270-km 5,425'!Področje_tiskanja</vt:lpstr>
      <vt:lpstr>'km 6,695-km 7,170'!Področje_tiskanja</vt:lpstr>
      <vt:lpstr>'km 7,458-km 8,510'!Področje_tiskanja</vt:lpstr>
      <vt:lpstr>'km 9,390-km 9,980'!Področje_tiskanja</vt:lpstr>
      <vt:lpstr>'km 1,985-km 2,593'!Tiskanje_naslovov</vt:lpstr>
      <vt:lpstr>'km 2,690-km 3,362'!Tiskanje_naslovov</vt:lpstr>
      <vt:lpstr>'km 3,424-km 3,875'!Tiskanje_naslovov</vt:lpstr>
      <vt:lpstr>'km 4,270-km 5,425'!Tiskanje_naslovov</vt:lpstr>
      <vt:lpstr>'km 6,695-km 7,170'!Tiskanje_naslovov</vt:lpstr>
      <vt:lpstr>'km 7,458-km 8,510'!Tiskanje_naslovov</vt:lpstr>
      <vt:lpstr>'km 9,390-km 9,980'!Tiskanje_naslovov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2015-11-01T11:03:03Z</cp:lastPrinted>
  <dcterms:created xsi:type="dcterms:W3CDTF">2006-09-16T00:00:00Z</dcterms:created>
  <dcterms:modified xsi:type="dcterms:W3CDTF">2021-09-01T06:13:24Z</dcterms:modified>
</cp:coreProperties>
</file>